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140" windowWidth="14790" windowHeight="10545" tabRatio="346" activeTab="0"/>
  </bookViews>
  <sheets>
    <sheet name="N_F (2)" sheetId="1" r:id="rId1"/>
    <sheet name="Sheet1" sheetId="2" r:id="rId2"/>
  </sheets>
  <definedNames>
    <definedName name="_xlnm.Print_Area" localSheetId="0">'N_F (2)'!$B$1:$N$69</definedName>
    <definedName name="_xlnm.Print_Titles" localSheetId="0">'N_F (2)'!$7:$7</definedName>
  </definedNames>
  <calcPr fullCalcOnLoad="1"/>
</workbook>
</file>

<file path=xl/sharedStrings.xml><?xml version="1.0" encoding="utf-8"?>
<sst xmlns="http://schemas.openxmlformats.org/spreadsheetml/2006/main" count="334" uniqueCount="107">
  <si>
    <t>USD</t>
  </si>
  <si>
    <t>EUR</t>
  </si>
  <si>
    <t>SDR</t>
  </si>
  <si>
    <t>JPY</t>
  </si>
  <si>
    <t>KWD</t>
  </si>
  <si>
    <t>GEL</t>
  </si>
  <si>
    <t>IDA</t>
  </si>
  <si>
    <t>KfW</t>
  </si>
  <si>
    <t>ADB</t>
  </si>
  <si>
    <t>EBRD</t>
  </si>
  <si>
    <t>EIB</t>
  </si>
  <si>
    <t>KFW</t>
  </si>
  <si>
    <t>NATIXI</t>
  </si>
  <si>
    <t>JICA</t>
  </si>
  <si>
    <t>IBRD</t>
  </si>
  <si>
    <t>IFAD</t>
  </si>
  <si>
    <t>Air Navigation for Tbilisi International Airport</t>
  </si>
  <si>
    <t xml:space="preserve">Rustavi Soild Waste Management Project
</t>
  </si>
  <si>
    <t>Enguri HydrO Power Plant  Rehabilitation Project III</t>
  </si>
  <si>
    <t>Adjara Solid Waste Project</t>
  </si>
  <si>
    <t xml:space="preserve">Rehabilitation of Municipal Infrastructure Facilitates in Batumi, Phase IV </t>
  </si>
  <si>
    <t>Water Infrastructure Modernisation II</t>
  </si>
  <si>
    <t xml:space="preserve">Water Infrastructure Modernisation </t>
  </si>
  <si>
    <t>United Water Supply Company of Georgia</t>
  </si>
  <si>
    <t>Tbilisi City Hall</t>
  </si>
  <si>
    <t>Batumi City Hall</t>
  </si>
  <si>
    <t>Jvari Khorga Transmission Line</t>
  </si>
  <si>
    <t>Transmission Grid Strengthening Project</t>
  </si>
  <si>
    <t>Georgia  Solid Waste Management Project</t>
  </si>
  <si>
    <t>Integrated Solid Waste  Management Kutaisi</t>
  </si>
  <si>
    <t>Urban Service Improvement Investment Program  - Project 5</t>
  </si>
  <si>
    <t>Kutaisi Waste water Project</t>
  </si>
  <si>
    <t>Kvemo Kartli  Solid Waste Project</t>
  </si>
  <si>
    <t>Municipal Development Fund of Georgia</t>
  </si>
  <si>
    <t>Urban Service Improvement Investment Program  - Project 4</t>
  </si>
  <si>
    <t>Urban Service Improvement Investment Program  - Project 3</t>
  </si>
  <si>
    <t>Urban Service Improvement Investment Program  - Project 2</t>
  </si>
  <si>
    <t>Rehabilitation of Municipal Infrastructure III Ph  (Water)</t>
  </si>
  <si>
    <t>Rehabilitation of Municipal Infrastructure III Ph (Stormwate)</t>
  </si>
  <si>
    <t>JSC Georgian State Electrosystem (GSE)</t>
  </si>
  <si>
    <t>Ministry of Finance and Economy of Ajara</t>
  </si>
  <si>
    <t>LTD Kobuleti water</t>
  </si>
  <si>
    <t>LTD United Water Supply Company of Georgia</t>
  </si>
  <si>
    <t xml:space="preserve">Vardnili and Enguri Hydro Rehabilitation Project </t>
  </si>
  <si>
    <t>LLC Energotrans</t>
  </si>
  <si>
    <t>Power Rehabilitation Project (KHRAMI)</t>
  </si>
  <si>
    <t>LTD Enguhesi</t>
  </si>
  <si>
    <t>LLC Gerogian Water and Power</t>
  </si>
  <si>
    <t>Power Transmission Rehabilitation Programme</t>
  </si>
  <si>
    <t xml:space="preserve">Electricity Market Support Project </t>
  </si>
  <si>
    <t>Sector Program Power Supply</t>
  </si>
  <si>
    <t xml:space="preserve">Regional Power Network Rehabilitation I - </t>
  </si>
  <si>
    <t xml:space="preserve">Batumi Municipal Infastructure Rehabilitation - Phase I </t>
  </si>
  <si>
    <t>LTD Saqaeronavigatsia</t>
  </si>
  <si>
    <t>Electricity Market Support Project (Additional)</t>
  </si>
  <si>
    <t>Georgian Energy Sector Rehabilitation Support</t>
  </si>
  <si>
    <t>JSC ProCredit Bank</t>
  </si>
  <si>
    <t>Microkedit Bank of Georgia</t>
  </si>
  <si>
    <t>Rural Development Project (RDP)</t>
  </si>
  <si>
    <t>JSC KHRAMHESI-2</t>
  </si>
  <si>
    <t>Donor</t>
  </si>
  <si>
    <t>Currency</t>
  </si>
  <si>
    <t>Commitment Amount</t>
  </si>
  <si>
    <t>Disbursed Amount</t>
  </si>
  <si>
    <t>Microfinancial organizations in Rural Development progect</t>
  </si>
  <si>
    <t>Comercial Banks and Microfinancial organizations in Rural Development progect</t>
  </si>
  <si>
    <t>Servicing Liabilities Relates to Enguri Hydroreabilitation Project</t>
  </si>
  <si>
    <t>Tbilisi Bus Project</t>
  </si>
  <si>
    <t> LTD Solid Waste Management Company of Georgia</t>
  </si>
  <si>
    <t>Company/Organization</t>
  </si>
  <si>
    <t xml:space="preserve">Rescheduled Power Transmission Rehabilitation Programme II  </t>
  </si>
  <si>
    <t xml:space="preserve">Rescheduled of Power Transmission Rehabilitation Programme </t>
  </si>
  <si>
    <t xml:space="preserve">Rescheduled of Electricity Market Support Project </t>
  </si>
  <si>
    <t xml:space="preserve">Kobuleti Waster Water Poject </t>
  </si>
  <si>
    <t xml:space="preserve">Open Programme Extension Transmission Network Georgia </t>
  </si>
  <si>
    <t xml:space="preserve">Regional Power Transmission Enhancement </t>
  </si>
  <si>
    <t xml:space="preserve">Poti Municipal Water Project
</t>
  </si>
  <si>
    <t xml:space="preserve">Kutaisi Municipal Water Project </t>
  </si>
  <si>
    <t xml:space="preserve">Borjomi Water ProjectI </t>
  </si>
  <si>
    <t>Urban Service Improvement Investment Program  - Project 1</t>
  </si>
  <si>
    <t xml:space="preserve">High Voltage Transmission Line_ EIB </t>
  </si>
  <si>
    <t xml:space="preserve">Black Sea Energy Transmission Line_ EBRD </t>
  </si>
  <si>
    <t>Batumi Municipal Infastructure Rehabilitation - Phase II -Khelvachauri</t>
  </si>
  <si>
    <r>
      <t xml:space="preserve">Power Transmission Rehabilitation Programme II </t>
    </r>
    <r>
      <rPr>
        <b/>
        <sz val="9"/>
        <color indexed="8"/>
        <rFont val="Tahoma"/>
        <family val="2"/>
      </rPr>
      <t xml:space="preserve"> </t>
    </r>
    <r>
      <rPr>
        <b/>
        <sz val="9"/>
        <color indexed="8"/>
        <rFont val="Arial"/>
        <family val="2"/>
      </rPr>
      <t>*</t>
    </r>
  </si>
  <si>
    <t>Batumi Municipal Infastructure Rehabilitation - Phase II</t>
  </si>
  <si>
    <t>Name of Project</t>
  </si>
  <si>
    <t>Commitment date</t>
  </si>
  <si>
    <t xml:space="preserve">* Principal amount (751,941.18 EUR) is deferred according the rehabilitation plan </t>
  </si>
  <si>
    <t>Note:  Exchange rate at given date</t>
  </si>
  <si>
    <t>Black Sea Energy Transmission Line_ KFW(Rescheduled)</t>
  </si>
  <si>
    <t>Repaid Interest</t>
  </si>
  <si>
    <t>Outstanding</t>
  </si>
  <si>
    <t>Outstanding in GEL</t>
  </si>
  <si>
    <t>Principal arrears</t>
  </si>
  <si>
    <t>Interest arrears</t>
  </si>
  <si>
    <t>LTD Solid Waste Management Company of Georgia</t>
  </si>
  <si>
    <t>Urban Service Improvement Investment Program  - Project 6</t>
  </si>
  <si>
    <t>Repaid Principal</t>
  </si>
  <si>
    <t xml:space="preserve">UniCredit Bank Austria </t>
  </si>
  <si>
    <t>Open Programme Extension Transmission Network II</t>
  </si>
  <si>
    <t>LEPL Georgian Technical University</t>
  </si>
  <si>
    <t xml:space="preserve">Geo Research Institute for Energy &amp; Hidrotechnics </t>
  </si>
  <si>
    <t>Batumi Bus Project</t>
  </si>
  <si>
    <t>Enguri HPP-Climate Resilience Upgrade</t>
  </si>
  <si>
    <t xml:space="preserve"> Integrated Solid Waste Management Program II</t>
  </si>
  <si>
    <t>Tbilisi Solid Waste Project</t>
  </si>
  <si>
    <t>On-lendings from External Financial Resourses in Credit Currency (as of March 31, 2019)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</si>
</sst>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_(* #,##0_);_(* \(#,##0\);_(* &quot;-&quot;??_);_(@_)"/>
    <numFmt numFmtId="174" formatCode="#,##0.000"/>
    <numFmt numFmtId="175" formatCode="#,##0.00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#,##0.0000000"/>
    <numFmt numFmtId="181" formatCode="#,##0.00000000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dd/mm/yyyy"/>
    <numFmt numFmtId="189" formatCode="[$-409]dddd\,\ mmmm\ dd\,\ yyyy"/>
    <numFmt numFmtId="190" formatCode="[$-409]d\-mmm\-yy;@"/>
    <numFmt numFmtId="191" formatCode="0.000000"/>
    <numFmt numFmtId="192" formatCode="0.0000000"/>
    <numFmt numFmtId="193" formatCode="_(* #,##0.0000_);_(* \(#,##0.0000\);_(* &quot;-&quot;??_);_(@_)"/>
    <numFmt numFmtId="194" formatCode="_(* #,##0.000000_);_(* \(#,##0.000000\);_(* &quot;-&quot;??_);_(@_)"/>
    <numFmt numFmtId="195" formatCode="_(* #,##0.0000_);_(* \(#,##0.0000\);_(* &quot;-&quot;????_);_(@_)"/>
    <numFmt numFmtId="196" formatCode="_(* #,##0.000_);_(* \(#,##0.000\);_(* &quot;-&quot;??_);_(@_)"/>
    <numFmt numFmtId="197" formatCode="_(* #,##0.00000_);_(* \(#,##0.00000\);_(* &quot;-&quot;??_);_(@_)"/>
    <numFmt numFmtId="198" formatCode="_(* #,##0.0000000_);_(* \(#,##0.0000000\);_(* &quot;-&quot;??_);_(@_)"/>
    <numFmt numFmtId="199" formatCode="m/d/yy;@"/>
    <numFmt numFmtId="200" formatCode="[$-409]d\-mmm\-yyyy;@"/>
    <numFmt numFmtId="201" formatCode="m/d/yyyy;@"/>
    <numFmt numFmtId="202" formatCode="m/d/yy\ h:mm;@"/>
    <numFmt numFmtId="203" formatCode="[$-409]mmmm\ d\,\ yyyy;@"/>
    <numFmt numFmtId="204" formatCode="d/m/yyyy;@"/>
    <numFmt numFmtId="205" formatCode="dd/mm/yyyy;@"/>
    <numFmt numFmtId="206" formatCode="[$-809]dd\ mmmm\ yyyy;@"/>
    <numFmt numFmtId="207" formatCode="[$-809]d\ mmmm\ yyyy;@"/>
    <numFmt numFmtId="208" formatCode="yyyy\-mm\-dd;@"/>
    <numFmt numFmtId="209" formatCode="[$-437]yyyy\ &quot;წ.&quot;\ dd\ mmm;@"/>
    <numFmt numFmtId="210" formatCode="mmm\-yyyy"/>
    <numFmt numFmtId="211" formatCode="[$-409]h:mm:ss\ AM/PM"/>
  </numFmts>
  <fonts count="83">
    <font>
      <sz val="11"/>
      <name val="SPLiteraturuly"/>
      <family val="0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10"/>
      <name val="SPLiteraturuly MT"/>
      <family val="0"/>
    </font>
    <font>
      <sz val="8"/>
      <name val="SPLiteraturuly"/>
      <family val="0"/>
    </font>
    <font>
      <b/>
      <sz val="10"/>
      <color indexed="17"/>
      <name val="Arial"/>
      <family val="2"/>
    </font>
    <font>
      <u val="single"/>
      <sz val="11"/>
      <color indexed="12"/>
      <name val="SPLiteraturuly"/>
      <family val="0"/>
    </font>
    <font>
      <u val="single"/>
      <sz val="11"/>
      <color indexed="36"/>
      <name val="SPLiteraturuly"/>
      <family val="0"/>
    </font>
    <font>
      <sz val="7"/>
      <color indexed="8"/>
      <name val="LitNusx"/>
      <family val="2"/>
    </font>
    <font>
      <b/>
      <sz val="10"/>
      <color indexed="8"/>
      <name val="Courier New"/>
      <family val="3"/>
    </font>
    <font>
      <sz val="8"/>
      <color indexed="8"/>
      <name val="Arial"/>
      <family val="2"/>
    </font>
    <font>
      <sz val="9.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11"/>
      <color indexed="8"/>
      <name val="Sylfaen"/>
      <family val="1"/>
    </font>
    <font>
      <sz val="9"/>
      <name val="Arial"/>
      <family val="2"/>
    </font>
    <font>
      <b/>
      <sz val="11"/>
      <name val="SPLiteraturuly"/>
      <family val="0"/>
    </font>
    <font>
      <b/>
      <sz val="9"/>
      <name val="Courier New"/>
      <family val="3"/>
    </font>
    <font>
      <b/>
      <sz val="9"/>
      <color indexed="8"/>
      <name val="Tahoma"/>
      <family val="2"/>
    </font>
    <font>
      <b/>
      <sz val="9"/>
      <name val="Sylfaen"/>
      <family val="1"/>
    </font>
    <font>
      <b/>
      <sz val="9"/>
      <name val="SPLiteraturul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ourier New"/>
      <family val="3"/>
    </font>
    <font>
      <sz val="11"/>
      <color indexed="10"/>
      <name val="SPLiteraturuly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23"/>
      <name val="Verdana"/>
      <family val="2"/>
    </font>
    <font>
      <sz val="9"/>
      <color indexed="10"/>
      <name val="SPLiteraturuly"/>
      <family val="0"/>
    </font>
    <font>
      <b/>
      <sz val="8"/>
      <color indexed="10"/>
      <name val="Verdana"/>
      <family val="2"/>
    </font>
    <font>
      <b/>
      <sz val="8"/>
      <color indexed="10"/>
      <name val="Courier New"/>
      <family val="3"/>
    </font>
    <font>
      <b/>
      <sz val="10"/>
      <color indexed="10"/>
      <name val="Courier New"/>
      <family val="3"/>
    </font>
    <font>
      <sz val="9"/>
      <color indexed="63"/>
      <name val="Arial"/>
      <family val="2"/>
    </font>
    <font>
      <b/>
      <sz val="11"/>
      <color indexed="10"/>
      <name val="SPLiteraturul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ourier New"/>
      <family val="3"/>
    </font>
    <font>
      <sz val="11"/>
      <color rgb="FFFF0000"/>
      <name val="SPLiteraturuly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66727B"/>
      <name val="Verdana"/>
      <family val="2"/>
    </font>
    <font>
      <b/>
      <i/>
      <sz val="10"/>
      <color rgb="FFFF0000"/>
      <name val="Arial"/>
      <family val="2"/>
    </font>
    <font>
      <sz val="9"/>
      <color rgb="FFFF0000"/>
      <name val="SPLiteraturuly"/>
      <family val="0"/>
    </font>
    <font>
      <b/>
      <sz val="8"/>
      <color rgb="FFFF0000"/>
      <name val="Verdana"/>
      <family val="2"/>
    </font>
    <font>
      <b/>
      <sz val="8"/>
      <color rgb="FFFF0000"/>
      <name val="Courier New"/>
      <family val="3"/>
    </font>
    <font>
      <b/>
      <sz val="10"/>
      <color rgb="FFFF0000"/>
      <name val="Courier New"/>
      <family val="3"/>
    </font>
    <font>
      <sz val="9"/>
      <color rgb="FF12202A"/>
      <name val="Arial"/>
      <family val="2"/>
    </font>
    <font>
      <b/>
      <sz val="11"/>
      <color rgb="FFFF0000"/>
      <name val="SPLiteraturuly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799847602844"/>
      </bottom>
    </border>
    <border>
      <left style="hair">
        <color theme="3" tint="0.3999499976634979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thin">
        <color theme="3" tint="0.7999200224876404"/>
      </right>
      <top style="thin">
        <color theme="3" tint="0.7999200224876404"/>
      </top>
      <bottom style="thin">
        <color theme="3" tint="0.7999200224876404"/>
      </bottom>
    </border>
    <border>
      <left style="thin">
        <color theme="3" tint="0.7998899817466736"/>
      </left>
      <right style="thin">
        <color theme="3" tint="0.7998899817466736"/>
      </right>
      <top style="thin">
        <color theme="3" tint="0.7998899817466736"/>
      </top>
      <bottom style="thin">
        <color theme="3" tint="0.799889981746673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4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3" fontId="4" fillId="0" borderId="0" xfId="42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188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3" fontId="14" fillId="0" borderId="0" xfId="42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3" fontId="0" fillId="0" borderId="0" xfId="42" applyFont="1" applyAlignment="1">
      <alignment vertical="center"/>
    </xf>
    <xf numFmtId="0" fontId="6" fillId="0" borderId="0" xfId="0" applyFont="1" applyAlignment="1">
      <alignment vertical="center" wrapText="1"/>
    </xf>
    <xf numFmtId="190" fontId="0" fillId="0" borderId="0" xfId="0" applyNumberForma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wrapText="1"/>
    </xf>
    <xf numFmtId="0" fontId="74" fillId="0" borderId="0" xfId="0" applyFont="1" applyAlignment="1">
      <alignment wrapText="1"/>
    </xf>
    <xf numFmtId="3" fontId="74" fillId="0" borderId="0" xfId="0" applyNumberFormat="1" applyFont="1" applyAlignment="1">
      <alignment horizontal="right"/>
    </xf>
    <xf numFmtId="4" fontId="74" fillId="0" borderId="0" xfId="0" applyNumberFormat="1" applyFont="1" applyAlignment="1">
      <alignment horizontal="right"/>
    </xf>
    <xf numFmtId="0" fontId="74" fillId="0" borderId="0" xfId="0" applyFont="1" applyAlignment="1">
      <alignment horizontal="center" wrapText="1"/>
    </xf>
    <xf numFmtId="43" fontId="72" fillId="0" borderId="0" xfId="42" applyFont="1" applyAlignment="1">
      <alignment/>
    </xf>
    <xf numFmtId="171" fontId="74" fillId="0" borderId="0" xfId="0" applyNumberFormat="1" applyFont="1" applyAlignment="1">
      <alignment wrapText="1"/>
    </xf>
    <xf numFmtId="43" fontId="73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3" fontId="76" fillId="0" borderId="0" xfId="0" applyNumberFormat="1" applyFont="1" applyFill="1" applyAlignment="1">
      <alignment horizontal="center"/>
    </xf>
    <xf numFmtId="172" fontId="77" fillId="0" borderId="0" xfId="0" applyNumberFormat="1" applyFont="1" applyFill="1" applyAlignment="1">
      <alignment vertical="center"/>
    </xf>
    <xf numFmtId="172" fontId="77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wrapText="1"/>
    </xf>
    <xf numFmtId="0" fontId="72" fillId="0" borderId="0" xfId="0" applyFont="1" applyFill="1" applyAlignment="1">
      <alignment/>
    </xf>
    <xf numFmtId="0" fontId="80" fillId="0" borderId="0" xfId="0" applyFont="1" applyFill="1" applyAlignment="1">
      <alignment vertical="top" wrapText="1"/>
    </xf>
    <xf numFmtId="3" fontId="73" fillId="0" borderId="0" xfId="0" applyNumberFormat="1" applyFont="1" applyFill="1" applyAlignment="1">
      <alignment horizontal="right"/>
    </xf>
    <xf numFmtId="0" fontId="77" fillId="0" borderId="0" xfId="0" applyFont="1" applyFill="1" applyAlignment="1">
      <alignment/>
    </xf>
    <xf numFmtId="0" fontId="76" fillId="0" borderId="0" xfId="0" applyFont="1" applyFill="1" applyAlignment="1">
      <alignment wrapText="1"/>
    </xf>
    <xf numFmtId="4" fontId="73" fillId="0" borderId="0" xfId="0" applyNumberFormat="1" applyFont="1" applyFill="1" applyAlignment="1">
      <alignment horizontal="right"/>
    </xf>
    <xf numFmtId="0" fontId="73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0" fontId="74" fillId="0" borderId="0" xfId="0" applyFont="1" applyFill="1" applyAlignment="1">
      <alignment wrapText="1"/>
    </xf>
    <xf numFmtId="0" fontId="78" fillId="0" borderId="0" xfId="0" applyFont="1" applyFill="1" applyAlignment="1">
      <alignment/>
    </xf>
    <xf numFmtId="4" fontId="74" fillId="0" borderId="0" xfId="0" applyNumberFormat="1" applyFont="1" applyFill="1" applyAlignment="1">
      <alignment wrapText="1"/>
    </xf>
    <xf numFmtId="3" fontId="74" fillId="0" borderId="0" xfId="0" applyNumberFormat="1" applyFont="1" applyFill="1" applyAlignment="1">
      <alignment horizontal="right"/>
    </xf>
    <xf numFmtId="4" fontId="74" fillId="0" borderId="0" xfId="0" applyNumberFormat="1" applyFont="1" applyFill="1" applyAlignment="1">
      <alignment horizontal="right"/>
    </xf>
    <xf numFmtId="0" fontId="74" fillId="0" borderId="0" xfId="0" applyFont="1" applyFill="1" applyAlignment="1">
      <alignment horizontal="center" wrapText="1"/>
    </xf>
    <xf numFmtId="43" fontId="72" fillId="0" borderId="0" xfId="42" applyFont="1" applyFill="1" applyAlignment="1">
      <alignment/>
    </xf>
    <xf numFmtId="171" fontId="74" fillId="0" borderId="0" xfId="0" applyNumberFormat="1" applyFont="1" applyFill="1" applyAlignment="1">
      <alignment wrapText="1"/>
    </xf>
    <xf numFmtId="193" fontId="75" fillId="0" borderId="0" xfId="42" applyNumberFormat="1" applyFont="1" applyAlignment="1">
      <alignment/>
    </xf>
    <xf numFmtId="194" fontId="75" fillId="0" borderId="0" xfId="42" applyNumberFormat="1" applyFont="1" applyAlignment="1">
      <alignment/>
    </xf>
    <xf numFmtId="197" fontId="72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/>
    </xf>
    <xf numFmtId="197" fontId="16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190" fontId="20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81" fillId="0" borderId="14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left" vertical="center" wrapText="1"/>
    </xf>
    <xf numFmtId="0" fontId="81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90" fontId="82" fillId="0" borderId="0" xfId="0" applyNumberFormat="1" applyFont="1" applyAlignment="1">
      <alignment/>
    </xf>
    <xf numFmtId="0" fontId="78" fillId="33" borderId="0" xfId="0" applyFont="1" applyFill="1" applyAlignment="1">
      <alignment horizontal="center" vertical="center" wrapText="1"/>
    </xf>
    <xf numFmtId="193" fontId="78" fillId="0" borderId="0" xfId="42" applyNumberFormat="1" applyFont="1" applyAlignment="1">
      <alignment/>
    </xf>
    <xf numFmtId="0" fontId="78" fillId="0" borderId="0" xfId="0" applyFont="1" applyAlignment="1">
      <alignment/>
    </xf>
    <xf numFmtId="194" fontId="78" fillId="0" borderId="0" xfId="42" applyNumberFormat="1" applyFont="1" applyAlignment="1">
      <alignment/>
    </xf>
    <xf numFmtId="0" fontId="75" fillId="34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/>
    </xf>
    <xf numFmtId="187" fontId="75" fillId="34" borderId="0" xfId="0" applyNumberFormat="1" applyFont="1" applyFill="1" applyAlignment="1">
      <alignment horizontal="center" vertical="center" wrapText="1"/>
    </xf>
    <xf numFmtId="3" fontId="7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43" fontId="7" fillId="0" borderId="18" xfId="42" applyFont="1" applyBorder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193" fontId="75" fillId="0" borderId="0" xfId="42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18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69"/>
  <sheetViews>
    <sheetView tabSelected="1" zoomScalePageLayoutView="0" workbookViewId="0" topLeftCell="A1">
      <selection activeCell="B1" sqref="B1"/>
    </sheetView>
  </sheetViews>
  <sheetFormatPr defaultColWidth="8.8984375" defaultRowHeight="14.25"/>
  <cols>
    <col min="1" max="1" width="2.59765625" style="33" customWidth="1"/>
    <col min="2" max="2" width="25.69921875" style="94" customWidth="1"/>
    <col min="3" max="3" width="26.19921875" style="40" customWidth="1"/>
    <col min="4" max="4" width="6.8984375" style="135" customWidth="1"/>
    <col min="5" max="5" width="10.5" style="41" customWidth="1"/>
    <col min="6" max="6" width="4.19921875" style="87" customWidth="1"/>
    <col min="7" max="7" width="11.19921875" style="42" customWidth="1"/>
    <col min="8" max="8" width="10.69921875" style="42" customWidth="1"/>
    <col min="9" max="9" width="10.5" style="42" customWidth="1"/>
    <col min="10" max="10" width="9.59765625" style="42" customWidth="1"/>
    <col min="11" max="11" width="8" style="42" customWidth="1"/>
    <col min="12" max="12" width="7.8984375" style="42" customWidth="1"/>
    <col min="13" max="13" width="10.5" style="42" customWidth="1"/>
    <col min="14" max="14" width="11.5" style="43" customWidth="1"/>
    <col min="15" max="15" width="13.3984375" style="33" customWidth="1"/>
    <col min="16" max="16384" width="8.8984375" style="33" customWidth="1"/>
  </cols>
  <sheetData>
    <row r="1" spans="2:14" s="29" customFormat="1" ht="12.75">
      <c r="B1" s="94"/>
      <c r="D1" s="131"/>
      <c r="E1" s="30"/>
      <c r="F1" s="86"/>
      <c r="G1" s="31"/>
      <c r="H1" s="31"/>
      <c r="I1" s="31"/>
      <c r="J1" s="31"/>
      <c r="K1" s="31"/>
      <c r="L1" s="31"/>
      <c r="N1" s="88"/>
    </row>
    <row r="2" spans="2:14" s="29" customFormat="1" ht="10.5" customHeight="1">
      <c r="B2" s="94"/>
      <c r="D2" s="131"/>
      <c r="E2" s="30"/>
      <c r="F2" s="86"/>
      <c r="G2" s="31"/>
      <c r="H2" s="31"/>
      <c r="I2" s="31"/>
      <c r="J2" s="31"/>
      <c r="K2" s="31"/>
      <c r="L2" s="31"/>
      <c r="N2" s="88"/>
    </row>
    <row r="3" spans="2:14" s="29" customFormat="1" ht="12.75">
      <c r="B3" s="94"/>
      <c r="D3" s="131"/>
      <c r="E3" s="30"/>
      <c r="F3" s="86"/>
      <c r="G3" s="31"/>
      <c r="H3" s="31"/>
      <c r="I3" s="31"/>
      <c r="J3" s="31"/>
      <c r="K3" s="31"/>
      <c r="L3" s="31"/>
      <c r="M3" s="31"/>
      <c r="N3" s="32"/>
    </row>
    <row r="4" spans="2:14" ht="15.75" customHeight="1">
      <c r="B4" s="139" t="s">
        <v>106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2:14" ht="15.75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2:14" s="34" customFormat="1" ht="13.5">
      <c r="B6" s="95"/>
      <c r="C6" s="44"/>
      <c r="D6" s="132"/>
      <c r="E6" s="35"/>
      <c r="F6" s="44"/>
      <c r="G6" s="36"/>
      <c r="H6" s="36"/>
      <c r="I6" s="36"/>
      <c r="J6" s="36"/>
      <c r="K6" s="36"/>
      <c r="L6" s="36"/>
      <c r="M6" s="36"/>
      <c r="N6" s="37"/>
    </row>
    <row r="7" spans="2:14" s="96" customFormat="1" ht="38.25" customHeight="1">
      <c r="B7" s="90" t="s">
        <v>69</v>
      </c>
      <c r="C7" s="90" t="s">
        <v>85</v>
      </c>
      <c r="D7" s="90" t="s">
        <v>60</v>
      </c>
      <c r="E7" s="103" t="s">
        <v>86</v>
      </c>
      <c r="F7" s="90" t="s">
        <v>61</v>
      </c>
      <c r="G7" s="98" t="s">
        <v>62</v>
      </c>
      <c r="H7" s="98" t="s">
        <v>63</v>
      </c>
      <c r="I7" s="98" t="s">
        <v>97</v>
      </c>
      <c r="J7" s="98" t="s">
        <v>90</v>
      </c>
      <c r="K7" s="98" t="s">
        <v>93</v>
      </c>
      <c r="L7" s="98" t="s">
        <v>94</v>
      </c>
      <c r="M7" s="98" t="s">
        <v>91</v>
      </c>
      <c r="N7" s="98" t="s">
        <v>92</v>
      </c>
    </row>
    <row r="8" spans="1:14" s="38" customFormat="1" ht="28.5" customHeight="1">
      <c r="A8" s="97">
        <v>1</v>
      </c>
      <c r="B8" s="104" t="s">
        <v>39</v>
      </c>
      <c r="C8" s="105" t="s">
        <v>48</v>
      </c>
      <c r="D8" s="133" t="s">
        <v>11</v>
      </c>
      <c r="E8" s="100">
        <v>36206</v>
      </c>
      <c r="F8" s="91" t="s">
        <v>1</v>
      </c>
      <c r="G8" s="127">
        <v>7413732.28</v>
      </c>
      <c r="H8" s="127">
        <v>7413732.28</v>
      </c>
      <c r="I8" s="127">
        <v>2789608.59</v>
      </c>
      <c r="J8" s="127">
        <v>1080682.657</v>
      </c>
      <c r="K8" s="127"/>
      <c r="L8" s="127"/>
      <c r="M8" s="127">
        <v>4624123.69</v>
      </c>
      <c r="N8" s="125">
        <v>13966240.780907001</v>
      </c>
    </row>
    <row r="9" spans="1:14" s="39" customFormat="1" ht="28.5" customHeight="1">
      <c r="A9" s="39">
        <f>A8+1</f>
        <v>2</v>
      </c>
      <c r="B9" s="106" t="s">
        <v>56</v>
      </c>
      <c r="C9" s="105" t="s">
        <v>57</v>
      </c>
      <c r="D9" s="133" t="s">
        <v>11</v>
      </c>
      <c r="E9" s="100">
        <v>36406</v>
      </c>
      <c r="F9" s="91" t="s">
        <v>1</v>
      </c>
      <c r="G9" s="127">
        <v>1810352.88</v>
      </c>
      <c r="H9" s="127">
        <v>1810352.88</v>
      </c>
      <c r="I9" s="127">
        <v>1085954.62</v>
      </c>
      <c r="J9" s="127">
        <v>676507.52</v>
      </c>
      <c r="K9" s="127"/>
      <c r="L9" s="127"/>
      <c r="M9" s="127">
        <v>724398.26</v>
      </c>
      <c r="N9" s="125">
        <v>2187900.0646780003</v>
      </c>
    </row>
    <row r="10" spans="1:14" s="39" customFormat="1" ht="28.5" customHeight="1">
      <c r="A10" s="39">
        <f aca="true" t="shared" si="0" ref="A10:A39">A9+1</f>
        <v>3</v>
      </c>
      <c r="B10" s="106" t="s">
        <v>39</v>
      </c>
      <c r="C10" s="105" t="s">
        <v>49</v>
      </c>
      <c r="D10" s="133" t="s">
        <v>6</v>
      </c>
      <c r="E10" s="100">
        <v>37517</v>
      </c>
      <c r="F10" s="91" t="s">
        <v>0</v>
      </c>
      <c r="G10" s="128">
        <v>32388487.01</v>
      </c>
      <c r="H10" s="127">
        <v>32388487.01</v>
      </c>
      <c r="I10" s="127">
        <v>25769332.58</v>
      </c>
      <c r="J10" s="127">
        <v>17697739.359</v>
      </c>
      <c r="K10" s="127"/>
      <c r="L10" s="127"/>
      <c r="M10" s="127">
        <v>6619154.43</v>
      </c>
      <c r="N10" s="125">
        <v>17814792.232901998</v>
      </c>
    </row>
    <row r="11" spans="1:14" s="39" customFormat="1" ht="28.5" customHeight="1">
      <c r="A11" s="39">
        <f t="shared" si="0"/>
        <v>4</v>
      </c>
      <c r="B11" s="106" t="s">
        <v>39</v>
      </c>
      <c r="C11" s="105" t="s">
        <v>83</v>
      </c>
      <c r="D11" s="133" t="s">
        <v>11</v>
      </c>
      <c r="E11" s="100">
        <v>37517</v>
      </c>
      <c r="F11" s="91" t="s">
        <v>1</v>
      </c>
      <c r="G11" s="127">
        <v>12782297.03</v>
      </c>
      <c r="H11" s="127">
        <v>12782297.03</v>
      </c>
      <c r="I11" s="127">
        <v>9775235.34</v>
      </c>
      <c r="J11" s="127">
        <v>3705842.45</v>
      </c>
      <c r="K11" s="127"/>
      <c r="L11" s="127"/>
      <c r="M11" s="127">
        <v>2255120.51</v>
      </c>
      <c r="N11" s="125">
        <v>6811140.476353</v>
      </c>
    </row>
    <row r="12" spans="1:14" s="39" customFormat="1" ht="28.5" customHeight="1">
      <c r="A12" s="39">
        <f t="shared" si="0"/>
        <v>5</v>
      </c>
      <c r="B12" s="106" t="s">
        <v>47</v>
      </c>
      <c r="C12" s="105" t="s">
        <v>55</v>
      </c>
      <c r="D12" s="133" t="s">
        <v>11</v>
      </c>
      <c r="E12" s="100">
        <v>37956</v>
      </c>
      <c r="F12" s="91" t="s">
        <v>1</v>
      </c>
      <c r="G12" s="127">
        <v>190024.79</v>
      </c>
      <c r="H12" s="127">
        <v>190024.79</v>
      </c>
      <c r="I12" s="127">
        <v>76818.19</v>
      </c>
      <c r="J12" s="127">
        <v>23689.279</v>
      </c>
      <c r="K12" s="127"/>
      <c r="L12" s="127"/>
      <c r="M12" s="127">
        <v>113206.6</v>
      </c>
      <c r="N12" s="125">
        <v>341917.89398000005</v>
      </c>
    </row>
    <row r="13" spans="1:14" s="39" customFormat="1" ht="28.5" customHeight="1">
      <c r="A13" s="39">
        <f t="shared" si="0"/>
        <v>6</v>
      </c>
      <c r="B13" s="106" t="s">
        <v>39</v>
      </c>
      <c r="C13" s="105" t="s">
        <v>54</v>
      </c>
      <c r="D13" s="133" t="s">
        <v>6</v>
      </c>
      <c r="E13" s="100">
        <v>38279</v>
      </c>
      <c r="F13" s="91" t="s">
        <v>0</v>
      </c>
      <c r="G13" s="127">
        <v>3808492.98</v>
      </c>
      <c r="H13" s="127">
        <v>3808492.98</v>
      </c>
      <c r="I13" s="127">
        <v>3022839.65</v>
      </c>
      <c r="J13" s="127">
        <v>2134491.06</v>
      </c>
      <c r="K13" s="127"/>
      <c r="L13" s="127"/>
      <c r="M13" s="127">
        <v>785653.33</v>
      </c>
      <c r="N13" s="125">
        <v>2114507.372362</v>
      </c>
    </row>
    <row r="14" spans="1:14" s="39" customFormat="1" ht="41.25" customHeight="1">
      <c r="A14" s="39">
        <f t="shared" si="0"/>
        <v>7</v>
      </c>
      <c r="B14" s="106" t="s">
        <v>65</v>
      </c>
      <c r="C14" s="105" t="s">
        <v>58</v>
      </c>
      <c r="D14" s="133" t="s">
        <v>15</v>
      </c>
      <c r="E14" s="100">
        <v>38532</v>
      </c>
      <c r="F14" s="91" t="s">
        <v>0</v>
      </c>
      <c r="G14" s="127">
        <v>12354181.21</v>
      </c>
      <c r="H14" s="127">
        <v>12354181.21</v>
      </c>
      <c r="I14" s="127">
        <v>6345829.9</v>
      </c>
      <c r="J14" s="127">
        <v>1288169.371</v>
      </c>
      <c r="K14" s="127"/>
      <c r="L14" s="127"/>
      <c r="M14" s="127">
        <v>6008351.31</v>
      </c>
      <c r="N14" s="125">
        <v>16170876.715733998</v>
      </c>
    </row>
    <row r="15" spans="1:14" s="39" customFormat="1" ht="36.75" customHeight="1">
      <c r="A15" s="39">
        <f t="shared" si="0"/>
        <v>8</v>
      </c>
      <c r="B15" s="106" t="s">
        <v>64</v>
      </c>
      <c r="C15" s="105" t="s">
        <v>58</v>
      </c>
      <c r="D15" s="133" t="s">
        <v>15</v>
      </c>
      <c r="E15" s="100">
        <v>38532</v>
      </c>
      <c r="F15" s="91" t="s">
        <v>5</v>
      </c>
      <c r="G15" s="127">
        <v>9538196.15</v>
      </c>
      <c r="H15" s="127">
        <v>9538196.15</v>
      </c>
      <c r="I15" s="127"/>
      <c r="J15" s="127">
        <v>3147680.3</v>
      </c>
      <c r="K15" s="127"/>
      <c r="L15" s="127"/>
      <c r="M15" s="127">
        <v>9538196.15</v>
      </c>
      <c r="N15" s="125">
        <v>9538196.15</v>
      </c>
    </row>
    <row r="16" spans="1:14" s="39" customFormat="1" ht="28.5" customHeight="1">
      <c r="A16" s="39">
        <f t="shared" si="0"/>
        <v>9</v>
      </c>
      <c r="B16" s="106" t="s">
        <v>39</v>
      </c>
      <c r="C16" s="107" t="s">
        <v>72</v>
      </c>
      <c r="D16" s="133" t="s">
        <v>6</v>
      </c>
      <c r="E16" s="100">
        <v>38747</v>
      </c>
      <c r="F16" s="91" t="s">
        <v>0</v>
      </c>
      <c r="G16" s="127">
        <v>722654.22</v>
      </c>
      <c r="H16" s="127">
        <v>722654.22</v>
      </c>
      <c r="I16" s="127">
        <v>624202.15</v>
      </c>
      <c r="J16" s="127"/>
      <c r="K16" s="127"/>
      <c r="L16" s="127"/>
      <c r="M16" s="127">
        <v>98452.07</v>
      </c>
      <c r="N16" s="125">
        <v>264973.901198</v>
      </c>
    </row>
    <row r="17" spans="1:14" s="39" customFormat="1" ht="28.5" customHeight="1">
      <c r="A17" s="39">
        <f t="shared" si="0"/>
        <v>10</v>
      </c>
      <c r="B17" s="106" t="s">
        <v>39</v>
      </c>
      <c r="C17" s="105" t="s">
        <v>71</v>
      </c>
      <c r="D17" s="133" t="s">
        <v>11</v>
      </c>
      <c r="E17" s="100">
        <v>38747</v>
      </c>
      <c r="F17" s="91" t="s">
        <v>1</v>
      </c>
      <c r="G17" s="127">
        <v>549722.81</v>
      </c>
      <c r="H17" s="127">
        <v>549722.81</v>
      </c>
      <c r="I17" s="127"/>
      <c r="J17" s="127"/>
      <c r="K17" s="127"/>
      <c r="L17" s="127"/>
      <c r="M17" s="127">
        <v>549722.81</v>
      </c>
      <c r="N17" s="125">
        <v>1660327.8030430002</v>
      </c>
    </row>
    <row r="18" spans="1:14" ht="28.5" customHeight="1">
      <c r="A18" s="39">
        <f t="shared" si="0"/>
        <v>11</v>
      </c>
      <c r="B18" s="106" t="s">
        <v>39</v>
      </c>
      <c r="C18" s="105" t="s">
        <v>70</v>
      </c>
      <c r="D18" s="133" t="s">
        <v>11</v>
      </c>
      <c r="E18" s="100">
        <v>38747</v>
      </c>
      <c r="F18" s="91" t="s">
        <v>1</v>
      </c>
      <c r="G18" s="127">
        <v>1207782.41</v>
      </c>
      <c r="H18" s="127">
        <v>1207782.41</v>
      </c>
      <c r="I18" s="127">
        <v>455841.24</v>
      </c>
      <c r="J18" s="127"/>
      <c r="K18" s="127"/>
      <c r="L18" s="127"/>
      <c r="M18" s="127">
        <v>751941.17</v>
      </c>
      <c r="N18" s="125">
        <v>2271087.9157510004</v>
      </c>
    </row>
    <row r="19" spans="1:14" s="39" customFormat="1" ht="28.5" customHeight="1">
      <c r="A19" s="39">
        <f t="shared" si="0"/>
        <v>12</v>
      </c>
      <c r="B19" s="106" t="s">
        <v>39</v>
      </c>
      <c r="C19" s="105" t="s">
        <v>50</v>
      </c>
      <c r="D19" s="133" t="s">
        <v>11</v>
      </c>
      <c r="E19" s="100">
        <v>38901</v>
      </c>
      <c r="F19" s="91" t="s">
        <v>1</v>
      </c>
      <c r="G19" s="127">
        <v>8313250.19</v>
      </c>
      <c r="H19" s="127">
        <v>8313250.19</v>
      </c>
      <c r="I19" s="127">
        <v>2660240</v>
      </c>
      <c r="J19" s="127">
        <v>758052.29</v>
      </c>
      <c r="K19" s="127"/>
      <c r="L19" s="127"/>
      <c r="M19" s="127">
        <v>5653010.19</v>
      </c>
      <c r="N19" s="125">
        <v>17073786.676857002</v>
      </c>
    </row>
    <row r="20" spans="1:14" ht="28.5" customHeight="1">
      <c r="A20" s="39">
        <f t="shared" si="0"/>
        <v>13</v>
      </c>
      <c r="B20" s="106" t="s">
        <v>39</v>
      </c>
      <c r="C20" s="105" t="s">
        <v>51</v>
      </c>
      <c r="D20" s="133" t="s">
        <v>11</v>
      </c>
      <c r="E20" s="100">
        <v>38943</v>
      </c>
      <c r="F20" s="91" t="s">
        <v>1</v>
      </c>
      <c r="G20" s="127">
        <v>10000000</v>
      </c>
      <c r="H20" s="127">
        <v>10000000</v>
      </c>
      <c r="I20" s="127">
        <v>5333333.28</v>
      </c>
      <c r="J20" s="127">
        <v>1204726.285</v>
      </c>
      <c r="K20" s="127"/>
      <c r="L20" s="127"/>
      <c r="M20" s="127">
        <v>4666666.72</v>
      </c>
      <c r="N20" s="125">
        <v>14094733.494416</v>
      </c>
    </row>
    <row r="21" spans="1:14" s="39" customFormat="1" ht="28.5" customHeight="1">
      <c r="A21" s="39">
        <f>A20+1</f>
        <v>14</v>
      </c>
      <c r="B21" s="109" t="s">
        <v>25</v>
      </c>
      <c r="C21" s="105" t="s">
        <v>52</v>
      </c>
      <c r="D21" s="133" t="s">
        <v>11</v>
      </c>
      <c r="E21" s="100">
        <v>39150</v>
      </c>
      <c r="F21" s="91" t="s">
        <v>1</v>
      </c>
      <c r="G21" s="127">
        <v>17079043.17</v>
      </c>
      <c r="H21" s="127">
        <v>17079043.17</v>
      </c>
      <c r="I21" s="127">
        <v>1136000</v>
      </c>
      <c r="J21" s="127">
        <v>1284635.222</v>
      </c>
      <c r="K21" s="127"/>
      <c r="L21" s="127"/>
      <c r="M21" s="127">
        <v>15943043.17</v>
      </c>
      <c r="N21" s="125">
        <v>48152773.286351</v>
      </c>
    </row>
    <row r="22" spans="1:14" ht="28.5" customHeight="1">
      <c r="A22" s="39">
        <f>A21+1</f>
        <v>15</v>
      </c>
      <c r="B22" s="108" t="s">
        <v>59</v>
      </c>
      <c r="C22" s="105" t="s">
        <v>45</v>
      </c>
      <c r="D22" s="133" t="s">
        <v>13</v>
      </c>
      <c r="E22" s="100">
        <v>39799</v>
      </c>
      <c r="F22" s="91" t="s">
        <v>3</v>
      </c>
      <c r="G22" s="127">
        <v>2954862209</v>
      </c>
      <c r="H22" s="127">
        <v>2954862209</v>
      </c>
      <c r="I22" s="127">
        <v>1906362701.066</v>
      </c>
      <c r="J22" s="127">
        <v>471750621.773</v>
      </c>
      <c r="K22" s="127"/>
      <c r="L22" s="127"/>
      <c r="M22" s="127">
        <v>1048499507.934</v>
      </c>
      <c r="N22" s="125">
        <v>25465956.048700992</v>
      </c>
    </row>
    <row r="23" spans="1:14" ht="28.5" customHeight="1">
      <c r="A23" s="39">
        <f t="shared" si="0"/>
        <v>16</v>
      </c>
      <c r="B23" s="108" t="s">
        <v>53</v>
      </c>
      <c r="C23" s="105" t="s">
        <v>16</v>
      </c>
      <c r="D23" s="133" t="s">
        <v>12</v>
      </c>
      <c r="E23" s="100">
        <v>39843</v>
      </c>
      <c r="F23" s="91" t="s">
        <v>1</v>
      </c>
      <c r="G23" s="127">
        <v>4690000</v>
      </c>
      <c r="H23" s="127">
        <v>4690000</v>
      </c>
      <c r="I23" s="127">
        <v>1400174</v>
      </c>
      <c r="J23" s="127">
        <v>475821.27</v>
      </c>
      <c r="K23" s="127"/>
      <c r="L23" s="127"/>
      <c r="M23" s="127">
        <v>3289826</v>
      </c>
      <c r="N23" s="125">
        <v>9936261.4678</v>
      </c>
    </row>
    <row r="24" spans="1:14" s="39" customFormat="1" ht="28.5" customHeight="1">
      <c r="A24" s="39">
        <f>A23+1</f>
        <v>17</v>
      </c>
      <c r="B24" s="109" t="s">
        <v>40</v>
      </c>
      <c r="C24" s="105" t="s">
        <v>82</v>
      </c>
      <c r="D24" s="133" t="s">
        <v>11</v>
      </c>
      <c r="E24" s="100">
        <v>39909</v>
      </c>
      <c r="F24" s="91" t="s">
        <v>1</v>
      </c>
      <c r="G24" s="127">
        <v>6700000</v>
      </c>
      <c r="H24" s="127">
        <v>6700000</v>
      </c>
      <c r="I24" s="127">
        <v>2233000</v>
      </c>
      <c r="J24" s="127">
        <v>921117.158</v>
      </c>
      <c r="K24" s="127"/>
      <c r="L24" s="127"/>
      <c r="M24" s="127">
        <v>4467000</v>
      </c>
      <c r="N24" s="125">
        <v>13491680.100000001</v>
      </c>
    </row>
    <row r="25" spans="1:14" s="39" customFormat="1" ht="28.5" customHeight="1">
      <c r="A25" s="39">
        <f t="shared" si="0"/>
        <v>18</v>
      </c>
      <c r="B25" s="109" t="s">
        <v>25</v>
      </c>
      <c r="C25" s="105" t="s">
        <v>84</v>
      </c>
      <c r="D25" s="133" t="s">
        <v>11</v>
      </c>
      <c r="E25" s="100">
        <v>39909</v>
      </c>
      <c r="F25" s="91" t="s">
        <v>1</v>
      </c>
      <c r="G25" s="127">
        <v>38299257.82</v>
      </c>
      <c r="H25" s="127">
        <v>38299257.82</v>
      </c>
      <c r="I25" s="127">
        <v>12767000</v>
      </c>
      <c r="J25" s="127">
        <v>5731282.128</v>
      </c>
      <c r="K25" s="127"/>
      <c r="L25" s="127"/>
      <c r="M25" s="127">
        <v>25532257.82</v>
      </c>
      <c r="N25" s="125">
        <v>77115078.29374601</v>
      </c>
    </row>
    <row r="26" spans="1:14" s="39" customFormat="1" ht="28.5" customHeight="1">
      <c r="A26" s="39">
        <f>A25+1</f>
        <v>19</v>
      </c>
      <c r="B26" s="108" t="s">
        <v>44</v>
      </c>
      <c r="C26" s="105" t="s">
        <v>80</v>
      </c>
      <c r="D26" s="133" t="s">
        <v>10</v>
      </c>
      <c r="E26" s="100">
        <v>40375</v>
      </c>
      <c r="F26" s="91" t="s">
        <v>1</v>
      </c>
      <c r="G26" s="127">
        <v>82476264.87</v>
      </c>
      <c r="H26" s="127">
        <v>82476264.88</v>
      </c>
      <c r="I26" s="127">
        <v>17754204.273</v>
      </c>
      <c r="J26" s="127">
        <v>3373519.68</v>
      </c>
      <c r="K26" s="127"/>
      <c r="L26" s="127"/>
      <c r="M26" s="127">
        <v>64722060.607</v>
      </c>
      <c r="N26" s="125">
        <v>195480039.65132213</v>
      </c>
    </row>
    <row r="27" spans="1:14" s="39" customFormat="1" ht="28.5" customHeight="1">
      <c r="A27" s="39">
        <f>A26+1</f>
        <v>20</v>
      </c>
      <c r="B27" s="108" t="s">
        <v>44</v>
      </c>
      <c r="C27" s="105" t="s">
        <v>81</v>
      </c>
      <c r="D27" s="133" t="s">
        <v>9</v>
      </c>
      <c r="E27" s="100">
        <v>40375</v>
      </c>
      <c r="F27" s="91" t="s">
        <v>1</v>
      </c>
      <c r="G27" s="127">
        <v>59193644.91</v>
      </c>
      <c r="H27" s="127">
        <v>59193644.91</v>
      </c>
      <c r="I27" s="127">
        <v>25169357.99</v>
      </c>
      <c r="J27" s="127">
        <v>3735556.3</v>
      </c>
      <c r="K27" s="127">
        <v>3496639.21</v>
      </c>
      <c r="L27" s="127"/>
      <c r="M27" s="127">
        <v>34024286.92</v>
      </c>
      <c r="N27" s="125">
        <v>102763553.78447601</v>
      </c>
    </row>
    <row r="28" spans="1:14" s="39" customFormat="1" ht="28.5" customHeight="1">
      <c r="A28" s="39">
        <f t="shared" si="0"/>
        <v>21</v>
      </c>
      <c r="B28" s="108" t="s">
        <v>40</v>
      </c>
      <c r="C28" s="105" t="s">
        <v>19</v>
      </c>
      <c r="D28" s="133" t="s">
        <v>9</v>
      </c>
      <c r="E28" s="100">
        <v>40379</v>
      </c>
      <c r="F28" s="91" t="s">
        <v>1</v>
      </c>
      <c r="G28" s="127">
        <v>3000000</v>
      </c>
      <c r="H28" s="127">
        <v>30000</v>
      </c>
      <c r="I28" s="127">
        <v>13750</v>
      </c>
      <c r="J28" s="127">
        <v>137408.1</v>
      </c>
      <c r="K28" s="127"/>
      <c r="L28" s="127"/>
      <c r="M28" s="127">
        <v>16250</v>
      </c>
      <c r="N28" s="125">
        <v>49079.875</v>
      </c>
    </row>
    <row r="29" spans="1:14" s="39" customFormat="1" ht="28.5" customHeight="1">
      <c r="A29" s="39">
        <f>A28+1</f>
        <v>22</v>
      </c>
      <c r="B29" s="110" t="s">
        <v>42</v>
      </c>
      <c r="C29" s="105" t="s">
        <v>79</v>
      </c>
      <c r="D29" s="133" t="s">
        <v>8</v>
      </c>
      <c r="E29" s="100">
        <v>40724</v>
      </c>
      <c r="F29" s="91" t="s">
        <v>2</v>
      </c>
      <c r="G29" s="127">
        <v>49559548</v>
      </c>
      <c r="H29" s="127">
        <v>45982678.53</v>
      </c>
      <c r="I29" s="127"/>
      <c r="J29" s="127"/>
      <c r="K29" s="127"/>
      <c r="L29" s="127"/>
      <c r="M29" s="127">
        <v>45982678.53</v>
      </c>
      <c r="N29" s="125">
        <v>171806823.52353635</v>
      </c>
    </row>
    <row r="30" spans="1:14" s="39" customFormat="1" ht="28.5" customHeight="1">
      <c r="A30" s="39">
        <f>A29+1</f>
        <v>23</v>
      </c>
      <c r="B30" s="108" t="s">
        <v>46</v>
      </c>
      <c r="C30" s="105" t="s">
        <v>43</v>
      </c>
      <c r="D30" s="133" t="s">
        <v>10</v>
      </c>
      <c r="E30" s="100">
        <v>40744</v>
      </c>
      <c r="F30" s="91" t="s">
        <v>1</v>
      </c>
      <c r="G30" s="127">
        <v>23500000</v>
      </c>
      <c r="H30" s="127">
        <v>23500000</v>
      </c>
      <c r="I30" s="127">
        <v>166409.16</v>
      </c>
      <c r="J30" s="127">
        <v>648432.39</v>
      </c>
      <c r="K30" s="127"/>
      <c r="L30" s="127"/>
      <c r="M30" s="127">
        <v>23333590.84</v>
      </c>
      <c r="N30" s="125">
        <v>70474444.41405201</v>
      </c>
    </row>
    <row r="31" spans="1:14" s="39" customFormat="1" ht="28.5" customHeight="1">
      <c r="A31" s="39">
        <f>A30+1</f>
        <v>24</v>
      </c>
      <c r="B31" s="110" t="s">
        <v>42</v>
      </c>
      <c r="C31" s="111" t="s">
        <v>78</v>
      </c>
      <c r="D31" s="133" t="s">
        <v>9</v>
      </c>
      <c r="E31" s="100">
        <v>40767</v>
      </c>
      <c r="F31" s="91" t="s">
        <v>1</v>
      </c>
      <c r="G31" s="127">
        <v>1532199.11</v>
      </c>
      <c r="H31" s="127">
        <v>1532199.11</v>
      </c>
      <c r="I31" s="127">
        <v>863551.541</v>
      </c>
      <c r="J31" s="127">
        <v>71973.723</v>
      </c>
      <c r="K31" s="127"/>
      <c r="L31" s="127"/>
      <c r="M31" s="127">
        <v>668647.569</v>
      </c>
      <c r="N31" s="125">
        <v>2019516.2526507003</v>
      </c>
    </row>
    <row r="32" spans="1:14" s="39" customFormat="1" ht="28.5" customHeight="1">
      <c r="A32" s="39">
        <f t="shared" si="0"/>
        <v>25</v>
      </c>
      <c r="B32" s="110" t="s">
        <v>42</v>
      </c>
      <c r="C32" s="111" t="s">
        <v>77</v>
      </c>
      <c r="D32" s="133" t="s">
        <v>9</v>
      </c>
      <c r="E32" s="100">
        <v>40767</v>
      </c>
      <c r="F32" s="91" t="s">
        <v>1</v>
      </c>
      <c r="G32" s="127">
        <v>3054726.2</v>
      </c>
      <c r="H32" s="127">
        <v>3054726.2</v>
      </c>
      <c r="I32" s="127">
        <v>2156277.36</v>
      </c>
      <c r="J32" s="127">
        <v>129261.89</v>
      </c>
      <c r="K32" s="127"/>
      <c r="L32" s="127"/>
      <c r="M32" s="127">
        <v>898448.84</v>
      </c>
      <c r="N32" s="125">
        <v>2713585.031452</v>
      </c>
    </row>
    <row r="33" spans="1:14" s="39" customFormat="1" ht="28.5" customHeight="1">
      <c r="A33" s="39">
        <f t="shared" si="0"/>
        <v>26</v>
      </c>
      <c r="B33" s="110" t="s">
        <v>42</v>
      </c>
      <c r="C33" s="112" t="s">
        <v>76</v>
      </c>
      <c r="D33" s="133" t="s">
        <v>9</v>
      </c>
      <c r="E33" s="100">
        <v>40767</v>
      </c>
      <c r="F33" s="91" t="s">
        <v>1</v>
      </c>
      <c r="G33" s="127">
        <v>2620675.4</v>
      </c>
      <c r="H33" s="127">
        <v>2620675.4</v>
      </c>
      <c r="I33" s="127">
        <v>1849888.56</v>
      </c>
      <c r="J33" s="127">
        <v>113530.571</v>
      </c>
      <c r="K33" s="127"/>
      <c r="L33" s="127"/>
      <c r="M33" s="127">
        <v>770786.84</v>
      </c>
      <c r="N33" s="125">
        <v>2328007.492852</v>
      </c>
    </row>
    <row r="34" spans="1:14" s="39" customFormat="1" ht="28.5" customHeight="1">
      <c r="A34" s="39">
        <f t="shared" si="0"/>
        <v>27</v>
      </c>
      <c r="B34" s="110" t="s">
        <v>42</v>
      </c>
      <c r="C34" s="105" t="s">
        <v>36</v>
      </c>
      <c r="D34" s="133" t="s">
        <v>8</v>
      </c>
      <c r="E34" s="100">
        <v>40921</v>
      </c>
      <c r="F34" s="91" t="s">
        <v>2</v>
      </c>
      <c r="G34" s="127">
        <v>25047000</v>
      </c>
      <c r="H34" s="127">
        <v>21129849.95</v>
      </c>
      <c r="I34" s="127"/>
      <c r="J34" s="127"/>
      <c r="K34" s="127"/>
      <c r="L34" s="127"/>
      <c r="M34" s="136">
        <v>21129849.95</v>
      </c>
      <c r="N34" s="126">
        <v>78948258.7620048</v>
      </c>
    </row>
    <row r="35" spans="1:14" s="39" customFormat="1" ht="28.5" customHeight="1">
      <c r="A35" s="39">
        <f t="shared" si="0"/>
        <v>28</v>
      </c>
      <c r="B35" s="108" t="s">
        <v>25</v>
      </c>
      <c r="C35" s="105" t="s">
        <v>37</v>
      </c>
      <c r="D35" s="133" t="s">
        <v>11</v>
      </c>
      <c r="E35" s="100">
        <v>40954</v>
      </c>
      <c r="F35" s="91" t="s">
        <v>1</v>
      </c>
      <c r="G35" s="127">
        <v>20000000</v>
      </c>
      <c r="H35" s="127">
        <v>17300938.83</v>
      </c>
      <c r="I35" s="127">
        <v>6083000</v>
      </c>
      <c r="J35" s="127">
        <v>1725599.19</v>
      </c>
      <c r="K35" s="127"/>
      <c r="L35" s="127"/>
      <c r="M35" s="127">
        <v>11217938.83</v>
      </c>
      <c r="N35" s="125">
        <v>33881540.648249</v>
      </c>
    </row>
    <row r="36" spans="1:14" s="39" customFormat="1" ht="28.5" customHeight="1">
      <c r="A36" s="39">
        <f t="shared" si="0"/>
        <v>29</v>
      </c>
      <c r="B36" s="110" t="s">
        <v>42</v>
      </c>
      <c r="C36" s="105" t="s">
        <v>22</v>
      </c>
      <c r="D36" s="133" t="s">
        <v>10</v>
      </c>
      <c r="E36" s="100">
        <v>41033</v>
      </c>
      <c r="F36" s="91" t="s">
        <v>1</v>
      </c>
      <c r="G36" s="127">
        <v>39428241.27</v>
      </c>
      <c r="H36" s="127">
        <v>39428241.27</v>
      </c>
      <c r="I36" s="127">
        <v>3055000</v>
      </c>
      <c r="J36" s="127">
        <v>1678104.43</v>
      </c>
      <c r="K36" s="127"/>
      <c r="L36" s="127"/>
      <c r="M36" s="127">
        <v>36373241.27</v>
      </c>
      <c r="N36" s="125">
        <v>109858100.60778102</v>
      </c>
    </row>
    <row r="37" spans="1:14" s="39" customFormat="1" ht="28.5" customHeight="1">
      <c r="A37" s="39">
        <f>A36+1</f>
        <v>30</v>
      </c>
      <c r="B37" s="108" t="s">
        <v>25</v>
      </c>
      <c r="C37" s="105" t="s">
        <v>38</v>
      </c>
      <c r="D37" s="133" t="s">
        <v>11</v>
      </c>
      <c r="E37" s="100">
        <v>41190</v>
      </c>
      <c r="F37" s="91" t="s">
        <v>1</v>
      </c>
      <c r="G37" s="127">
        <v>6988338.99</v>
      </c>
      <c r="H37" s="127">
        <v>872271.2</v>
      </c>
      <c r="I37" s="127"/>
      <c r="J37" s="127">
        <v>53065.29</v>
      </c>
      <c r="K37" s="127"/>
      <c r="L37" s="127"/>
      <c r="M37" s="127">
        <v>872271.2</v>
      </c>
      <c r="N37" s="125">
        <v>2634520.70536</v>
      </c>
    </row>
    <row r="38" spans="1:14" s="39" customFormat="1" ht="28.5" customHeight="1">
      <c r="A38" s="39">
        <f t="shared" si="0"/>
        <v>31</v>
      </c>
      <c r="B38" s="110" t="s">
        <v>23</v>
      </c>
      <c r="C38" s="105" t="s">
        <v>21</v>
      </c>
      <c r="D38" s="133" t="s">
        <v>10</v>
      </c>
      <c r="E38" s="100">
        <v>41604</v>
      </c>
      <c r="F38" s="91" t="s">
        <v>1</v>
      </c>
      <c r="G38" s="127">
        <v>40000000</v>
      </c>
      <c r="H38" s="127">
        <v>31577529.22</v>
      </c>
      <c r="I38" s="127"/>
      <c r="J38" s="127">
        <v>1785975.77</v>
      </c>
      <c r="K38" s="127"/>
      <c r="L38" s="127"/>
      <c r="M38" s="127">
        <v>31577529.22</v>
      </c>
      <c r="N38" s="125">
        <v>95373611.503166</v>
      </c>
    </row>
    <row r="39" spans="1:14" s="39" customFormat="1" ht="28.5" customHeight="1">
      <c r="A39" s="39">
        <f t="shared" si="0"/>
        <v>32</v>
      </c>
      <c r="B39" s="106" t="s">
        <v>39</v>
      </c>
      <c r="C39" s="105" t="s">
        <v>26</v>
      </c>
      <c r="D39" s="133" t="s">
        <v>9</v>
      </c>
      <c r="E39" s="100">
        <v>41696</v>
      </c>
      <c r="F39" s="91" t="s">
        <v>1</v>
      </c>
      <c r="G39" s="127">
        <v>25205000</v>
      </c>
      <c r="H39" s="127">
        <v>22018371.9</v>
      </c>
      <c r="I39" s="127">
        <v>3226629.062</v>
      </c>
      <c r="J39" s="127">
        <v>865660.398</v>
      </c>
      <c r="K39" s="127"/>
      <c r="L39" s="127"/>
      <c r="M39" s="127">
        <v>18791742.838</v>
      </c>
      <c r="N39" s="125">
        <v>56756700.8936114</v>
      </c>
    </row>
    <row r="40" spans="1:14" s="39" customFormat="1" ht="28.5" customHeight="1">
      <c r="A40" s="101">
        <f>A39+1</f>
        <v>33</v>
      </c>
      <c r="B40" s="113" t="s">
        <v>23</v>
      </c>
      <c r="C40" s="114" t="s">
        <v>35</v>
      </c>
      <c r="D40" s="134" t="s">
        <v>8</v>
      </c>
      <c r="E40" s="100">
        <v>41705</v>
      </c>
      <c r="F40" s="102" t="s">
        <v>2</v>
      </c>
      <c r="G40" s="127">
        <v>64205000</v>
      </c>
      <c r="H40" s="127">
        <v>36051018.41</v>
      </c>
      <c r="I40" s="127"/>
      <c r="J40" s="127"/>
      <c r="K40" s="127"/>
      <c r="L40" s="127"/>
      <c r="M40" s="127">
        <v>36051018.41</v>
      </c>
      <c r="N40" s="126">
        <v>134698785.62575832</v>
      </c>
    </row>
    <row r="41" spans="1:14" s="39" customFormat="1" ht="28.5" customHeight="1">
      <c r="A41" s="101">
        <f aca="true" t="shared" si="1" ref="A41:A58">A40+1</f>
        <v>34</v>
      </c>
      <c r="B41" s="106" t="s">
        <v>39</v>
      </c>
      <c r="C41" s="105" t="s">
        <v>75</v>
      </c>
      <c r="D41" s="133" t="s">
        <v>8</v>
      </c>
      <c r="E41" s="100">
        <v>41715</v>
      </c>
      <c r="F41" s="91" t="s">
        <v>2</v>
      </c>
      <c r="G41" s="127">
        <v>30981000</v>
      </c>
      <c r="H41" s="127">
        <v>30981000</v>
      </c>
      <c r="I41" s="127"/>
      <c r="J41" s="127">
        <v>869687.06</v>
      </c>
      <c r="K41" s="127"/>
      <c r="L41" s="127"/>
      <c r="M41" s="127">
        <v>30981000</v>
      </c>
      <c r="N41" s="125">
        <v>115755483.798318</v>
      </c>
    </row>
    <row r="42" spans="1:14" s="39" customFormat="1" ht="28.5" customHeight="1">
      <c r="A42" s="101">
        <f t="shared" si="1"/>
        <v>35</v>
      </c>
      <c r="B42" s="106" t="s">
        <v>39</v>
      </c>
      <c r="C42" s="105" t="s">
        <v>74</v>
      </c>
      <c r="D42" s="133" t="s">
        <v>7</v>
      </c>
      <c r="E42" s="100">
        <v>41758</v>
      </c>
      <c r="F42" s="91" t="s">
        <v>1</v>
      </c>
      <c r="G42" s="127">
        <v>35000000</v>
      </c>
      <c r="H42" s="127">
        <v>31531069.32</v>
      </c>
      <c r="I42" s="127">
        <v>6437000</v>
      </c>
      <c r="J42" s="127">
        <v>2019455.66</v>
      </c>
      <c r="K42" s="127"/>
      <c r="L42" s="127"/>
      <c r="M42" s="127">
        <v>25094069.32</v>
      </c>
      <c r="N42" s="125">
        <v>75791617.56719601</v>
      </c>
    </row>
    <row r="43" spans="1:14" s="39" customFormat="1" ht="28.5" customHeight="1">
      <c r="A43" s="101">
        <f t="shared" si="1"/>
        <v>36</v>
      </c>
      <c r="B43" s="108" t="s">
        <v>68</v>
      </c>
      <c r="C43" s="105" t="s">
        <v>29</v>
      </c>
      <c r="D43" s="133" t="s">
        <v>11</v>
      </c>
      <c r="E43" s="100">
        <v>41793</v>
      </c>
      <c r="F43" s="91" t="s">
        <v>1</v>
      </c>
      <c r="G43" s="127">
        <v>20000000</v>
      </c>
      <c r="H43" s="127">
        <v>2494578.59</v>
      </c>
      <c r="I43" s="127"/>
      <c r="J43" s="127">
        <v>455434.25</v>
      </c>
      <c r="K43" s="127"/>
      <c r="L43" s="127"/>
      <c r="M43" s="127">
        <v>2494578.59</v>
      </c>
      <c r="N43" s="125">
        <v>7534375.715377</v>
      </c>
    </row>
    <row r="44" spans="1:14" s="39" customFormat="1" ht="28.5" customHeight="1">
      <c r="A44" s="101">
        <f t="shared" si="1"/>
        <v>37</v>
      </c>
      <c r="B44" s="106" t="s">
        <v>39</v>
      </c>
      <c r="C44" s="105" t="s">
        <v>27</v>
      </c>
      <c r="D44" s="133" t="s">
        <v>14</v>
      </c>
      <c r="E44" s="100">
        <v>41996</v>
      </c>
      <c r="F44" s="91" t="s">
        <v>0</v>
      </c>
      <c r="G44" s="127">
        <v>59000000</v>
      </c>
      <c r="H44" s="127">
        <v>46570291.59</v>
      </c>
      <c r="I44" s="127"/>
      <c r="J44" s="127">
        <v>2050278.369</v>
      </c>
      <c r="K44" s="127"/>
      <c r="L44" s="127"/>
      <c r="M44" s="127">
        <v>46570291.59</v>
      </c>
      <c r="N44" s="125">
        <v>125339282.785326</v>
      </c>
    </row>
    <row r="45" spans="1:14" s="39" customFormat="1" ht="28.5" customHeight="1">
      <c r="A45" s="101">
        <f t="shared" si="1"/>
        <v>38</v>
      </c>
      <c r="B45" s="110" t="s">
        <v>23</v>
      </c>
      <c r="C45" s="105" t="s">
        <v>34</v>
      </c>
      <c r="D45" s="133" t="s">
        <v>8</v>
      </c>
      <c r="E45" s="100">
        <v>42089</v>
      </c>
      <c r="F45" s="91" t="s">
        <v>0</v>
      </c>
      <c r="G45" s="127">
        <v>108000000</v>
      </c>
      <c r="H45" s="127">
        <v>44133229.03</v>
      </c>
      <c r="I45" s="127"/>
      <c r="J45" s="127"/>
      <c r="K45" s="127"/>
      <c r="L45" s="127"/>
      <c r="M45" s="127">
        <v>44133229.03</v>
      </c>
      <c r="N45" s="125">
        <v>118780172.611342</v>
      </c>
    </row>
    <row r="46" spans="1:14" s="39" customFormat="1" ht="28.5" customHeight="1">
      <c r="A46" s="101">
        <f t="shared" si="1"/>
        <v>39</v>
      </c>
      <c r="B46" s="106" t="s">
        <v>68</v>
      </c>
      <c r="C46" s="105" t="s">
        <v>32</v>
      </c>
      <c r="D46" s="133" t="s">
        <v>9</v>
      </c>
      <c r="E46" s="100">
        <v>42320</v>
      </c>
      <c r="F46" s="91" t="s">
        <v>1</v>
      </c>
      <c r="G46" s="127">
        <v>4300000</v>
      </c>
      <c r="H46" s="127">
        <v>43000</v>
      </c>
      <c r="I46" s="127">
        <v>3583.34</v>
      </c>
      <c r="J46" s="127">
        <v>79010.561</v>
      </c>
      <c r="K46" s="127"/>
      <c r="L46" s="127"/>
      <c r="M46" s="127">
        <v>39416.66</v>
      </c>
      <c r="N46" s="125">
        <v>119050.13819800002</v>
      </c>
    </row>
    <row r="47" spans="1:14" s="39" customFormat="1" ht="28.5" customHeight="1">
      <c r="A47" s="101">
        <f t="shared" si="1"/>
        <v>40</v>
      </c>
      <c r="B47" s="110" t="s">
        <v>42</v>
      </c>
      <c r="C47" s="105" t="s">
        <v>30</v>
      </c>
      <c r="D47" s="133" t="s">
        <v>8</v>
      </c>
      <c r="E47" s="100">
        <v>42398</v>
      </c>
      <c r="F47" s="91" t="s">
        <v>2</v>
      </c>
      <c r="G47" s="127">
        <v>23005000</v>
      </c>
      <c r="H47" s="127">
        <v>13166756.524</v>
      </c>
      <c r="I47" s="127"/>
      <c r="J47" s="127"/>
      <c r="K47" s="127"/>
      <c r="L47" s="127"/>
      <c r="M47" s="127">
        <v>13166756.524</v>
      </c>
      <c r="N47" s="125">
        <v>49195451.131024815</v>
      </c>
    </row>
    <row r="48" spans="1:14" s="39" customFormat="1" ht="28.5" customHeight="1">
      <c r="A48" s="101">
        <f t="shared" si="1"/>
        <v>41</v>
      </c>
      <c r="B48" s="110" t="s">
        <v>42</v>
      </c>
      <c r="C48" s="105" t="s">
        <v>30</v>
      </c>
      <c r="D48" s="133" t="s">
        <v>8</v>
      </c>
      <c r="E48" s="100">
        <v>42398</v>
      </c>
      <c r="F48" s="91" t="s">
        <v>0</v>
      </c>
      <c r="G48" s="127">
        <v>43000000</v>
      </c>
      <c r="H48" s="127">
        <v>4714241.88</v>
      </c>
      <c r="I48" s="127"/>
      <c r="J48" s="127"/>
      <c r="K48" s="127"/>
      <c r="L48" s="127"/>
      <c r="M48" s="127">
        <v>4714241.88</v>
      </c>
      <c r="N48" s="125">
        <v>12687910.595832</v>
      </c>
    </row>
    <row r="49" spans="1:14" s="39" customFormat="1" ht="28.5" customHeight="1">
      <c r="A49" s="101">
        <f t="shared" si="1"/>
        <v>42</v>
      </c>
      <c r="B49" s="109" t="s">
        <v>42</v>
      </c>
      <c r="C49" s="111" t="s">
        <v>31</v>
      </c>
      <c r="D49" s="133" t="s">
        <v>10</v>
      </c>
      <c r="E49" s="100">
        <v>42415</v>
      </c>
      <c r="F49" s="91" t="s">
        <v>1</v>
      </c>
      <c r="G49" s="127">
        <v>100000000</v>
      </c>
      <c r="H49" s="127"/>
      <c r="I49" s="127"/>
      <c r="J49" s="127"/>
      <c r="K49" s="127"/>
      <c r="L49" s="127"/>
      <c r="M49" s="127"/>
      <c r="N49" s="125"/>
    </row>
    <row r="50" spans="1:14" ht="28.5" customHeight="1">
      <c r="A50" s="101">
        <f t="shared" si="1"/>
        <v>43</v>
      </c>
      <c r="B50" s="106" t="s">
        <v>41</v>
      </c>
      <c r="C50" s="105" t="s">
        <v>73</v>
      </c>
      <c r="D50" s="133" t="s">
        <v>9</v>
      </c>
      <c r="E50" s="100">
        <v>42457</v>
      </c>
      <c r="F50" s="91" t="s">
        <v>1</v>
      </c>
      <c r="G50" s="127">
        <v>3700000</v>
      </c>
      <c r="H50" s="127">
        <v>2510809.26</v>
      </c>
      <c r="I50" s="127">
        <v>687763.56</v>
      </c>
      <c r="J50" s="127">
        <v>123722.05</v>
      </c>
      <c r="K50" s="127"/>
      <c r="L50" s="127"/>
      <c r="M50" s="127">
        <v>1823045.7</v>
      </c>
      <c r="N50" s="125">
        <v>5506144.92771</v>
      </c>
    </row>
    <row r="51" spans="1:14" s="39" customFormat="1" ht="28.5" customHeight="1">
      <c r="A51" s="101">
        <f t="shared" si="1"/>
        <v>44</v>
      </c>
      <c r="B51" s="106" t="s">
        <v>25</v>
      </c>
      <c r="C51" s="105" t="s">
        <v>20</v>
      </c>
      <c r="D51" s="133" t="s">
        <v>11</v>
      </c>
      <c r="E51" s="100">
        <v>42506</v>
      </c>
      <c r="F51" s="91" t="s">
        <v>1</v>
      </c>
      <c r="G51" s="127">
        <v>30000000</v>
      </c>
      <c r="H51" s="127">
        <v>12105209.61</v>
      </c>
      <c r="I51" s="127"/>
      <c r="J51" s="127">
        <v>699693.655</v>
      </c>
      <c r="K51" s="127"/>
      <c r="L51" s="127"/>
      <c r="M51" s="127">
        <v>12105209.61</v>
      </c>
      <c r="N51" s="125">
        <v>36561364.585083</v>
      </c>
    </row>
    <row r="52" spans="1:14" s="39" customFormat="1" ht="27.75" customHeight="1">
      <c r="A52" s="101">
        <f t="shared" si="1"/>
        <v>45</v>
      </c>
      <c r="B52" s="106" t="s">
        <v>24</v>
      </c>
      <c r="C52" s="105" t="s">
        <v>67</v>
      </c>
      <c r="D52" s="133" t="s">
        <v>9</v>
      </c>
      <c r="E52" s="100">
        <v>42572</v>
      </c>
      <c r="F52" s="91" t="s">
        <v>1</v>
      </c>
      <c r="G52" s="127">
        <v>27000000</v>
      </c>
      <c r="H52" s="127">
        <v>26999995.3</v>
      </c>
      <c r="I52" s="127"/>
      <c r="J52" s="127">
        <v>589156.04</v>
      </c>
      <c r="K52" s="127"/>
      <c r="L52" s="127"/>
      <c r="M52" s="127">
        <v>26999995.3</v>
      </c>
      <c r="N52" s="125">
        <v>81548085.80459</v>
      </c>
    </row>
    <row r="53" spans="1:14" s="39" customFormat="1" ht="36" customHeight="1">
      <c r="A53" s="101">
        <f t="shared" si="1"/>
        <v>46</v>
      </c>
      <c r="B53" s="115" t="s">
        <v>33</v>
      </c>
      <c r="C53" s="105" t="s">
        <v>28</v>
      </c>
      <c r="D53" s="133" t="s">
        <v>9</v>
      </c>
      <c r="E53" s="100">
        <v>42641</v>
      </c>
      <c r="F53" s="91" t="s">
        <v>5</v>
      </c>
      <c r="G53" s="127">
        <v>27922005.12</v>
      </c>
      <c r="H53" s="127">
        <v>27922005.12</v>
      </c>
      <c r="I53" s="127"/>
      <c r="J53" s="127">
        <v>3507441.24</v>
      </c>
      <c r="K53" s="127"/>
      <c r="L53" s="127"/>
      <c r="M53" s="127">
        <v>27922005.12</v>
      </c>
      <c r="N53" s="125">
        <v>27922005.12</v>
      </c>
    </row>
    <row r="54" spans="1:14" s="39" customFormat="1" ht="29.25" customHeight="1">
      <c r="A54" s="101">
        <f t="shared" si="1"/>
        <v>47</v>
      </c>
      <c r="B54" s="108" t="s">
        <v>44</v>
      </c>
      <c r="C54" s="105" t="s">
        <v>89</v>
      </c>
      <c r="D54" s="133" t="s">
        <v>11</v>
      </c>
      <c r="E54" s="100">
        <v>42734</v>
      </c>
      <c r="F54" s="91" t="s">
        <v>1</v>
      </c>
      <c r="G54" s="127">
        <v>76854131</v>
      </c>
      <c r="H54" s="127">
        <v>76854131</v>
      </c>
      <c r="I54" s="127"/>
      <c r="J54" s="127">
        <v>6378439.1</v>
      </c>
      <c r="K54" s="127">
        <v>3000000</v>
      </c>
      <c r="L54" s="127">
        <v>4002761.1</v>
      </c>
      <c r="M54" s="127">
        <v>76854131</v>
      </c>
      <c r="N54" s="125">
        <v>232122531.85930002</v>
      </c>
    </row>
    <row r="55" spans="1:14" s="39" customFormat="1" ht="29.25" customHeight="1">
      <c r="A55" s="101">
        <f t="shared" si="1"/>
        <v>48</v>
      </c>
      <c r="B55" s="108" t="s">
        <v>23</v>
      </c>
      <c r="C55" s="105" t="s">
        <v>96</v>
      </c>
      <c r="D55" s="133" t="s">
        <v>8</v>
      </c>
      <c r="E55" s="100">
        <v>42790</v>
      </c>
      <c r="F55" s="91" t="s">
        <v>0</v>
      </c>
      <c r="G55" s="127">
        <v>99000000</v>
      </c>
      <c r="H55" s="127">
        <v>13758490.83</v>
      </c>
      <c r="I55" s="127"/>
      <c r="J55" s="127"/>
      <c r="K55" s="127"/>
      <c r="L55" s="127"/>
      <c r="M55" s="127">
        <v>13758490.83</v>
      </c>
      <c r="N55" s="125">
        <v>37029602.219862</v>
      </c>
    </row>
    <row r="56" spans="1:14" s="39" customFormat="1" ht="42" customHeight="1">
      <c r="A56" s="101">
        <f t="shared" si="1"/>
        <v>49</v>
      </c>
      <c r="B56" s="108" t="s">
        <v>95</v>
      </c>
      <c r="C56" s="105" t="s">
        <v>17</v>
      </c>
      <c r="D56" s="133" t="s">
        <v>9</v>
      </c>
      <c r="E56" s="100">
        <v>42817</v>
      </c>
      <c r="F56" s="91" t="s">
        <v>1</v>
      </c>
      <c r="G56" s="127">
        <v>1132707.26</v>
      </c>
      <c r="H56" s="127">
        <v>1132707.26</v>
      </c>
      <c r="I56" s="127">
        <v>399600</v>
      </c>
      <c r="J56" s="127">
        <v>24636.9</v>
      </c>
      <c r="K56" s="127"/>
      <c r="L56" s="127"/>
      <c r="M56" s="127">
        <v>733107.26</v>
      </c>
      <c r="N56" s="125">
        <v>2214203.8573780004</v>
      </c>
    </row>
    <row r="57" spans="1:14" s="39" customFormat="1" ht="33" customHeight="1">
      <c r="A57" s="101">
        <f t="shared" si="1"/>
        <v>50</v>
      </c>
      <c r="B57" s="104" t="s">
        <v>39</v>
      </c>
      <c r="C57" s="122" t="s">
        <v>99</v>
      </c>
      <c r="D57" s="133" t="s">
        <v>11</v>
      </c>
      <c r="E57" s="100">
        <v>42923</v>
      </c>
      <c r="F57" s="91" t="s">
        <v>1</v>
      </c>
      <c r="G57" s="127">
        <v>125000000</v>
      </c>
      <c r="H57" s="127">
        <v>1345421</v>
      </c>
      <c r="I57" s="127"/>
      <c r="J57" s="127">
        <v>1625757.94</v>
      </c>
      <c r="K57" s="127"/>
      <c r="L57" s="127"/>
      <c r="M57" s="127">
        <v>1345421</v>
      </c>
      <c r="N57" s="125">
        <v>4063575.0463000005</v>
      </c>
    </row>
    <row r="58" spans="1:14" s="39" customFormat="1" ht="42" customHeight="1">
      <c r="A58" s="101">
        <f t="shared" si="1"/>
        <v>51</v>
      </c>
      <c r="B58" s="108" t="s">
        <v>100</v>
      </c>
      <c r="C58" s="108" t="s">
        <v>101</v>
      </c>
      <c r="D58" s="133" t="s">
        <v>98</v>
      </c>
      <c r="E58" s="100">
        <v>42936</v>
      </c>
      <c r="F58" s="91" t="s">
        <v>1</v>
      </c>
      <c r="G58" s="127">
        <v>7000000</v>
      </c>
      <c r="H58" s="127">
        <v>7000000</v>
      </c>
      <c r="I58" s="127"/>
      <c r="J58" s="127">
        <v>130455.7</v>
      </c>
      <c r="K58" s="127"/>
      <c r="L58" s="127"/>
      <c r="M58" s="127">
        <v>7000000</v>
      </c>
      <c r="N58" s="125">
        <v>21142100</v>
      </c>
    </row>
    <row r="59" spans="1:14" s="39" customFormat="1" ht="42" customHeight="1">
      <c r="A59" s="101">
        <f aca="true" t="shared" si="2" ref="A59:A64">A58+1</f>
        <v>52</v>
      </c>
      <c r="B59" s="108" t="s">
        <v>25</v>
      </c>
      <c r="C59" s="108" t="s">
        <v>102</v>
      </c>
      <c r="D59" s="133" t="s">
        <v>9</v>
      </c>
      <c r="E59" s="100">
        <v>42992</v>
      </c>
      <c r="F59" s="91" t="s">
        <v>1</v>
      </c>
      <c r="G59" s="127">
        <v>5500000</v>
      </c>
      <c r="H59" s="127">
        <v>3192922</v>
      </c>
      <c r="I59" s="127"/>
      <c r="J59" s="127">
        <v>27068.32</v>
      </c>
      <c r="K59" s="127"/>
      <c r="L59" s="127"/>
      <c r="M59" s="127">
        <v>3192922</v>
      </c>
      <c r="N59" s="125">
        <v>9643582.3166</v>
      </c>
    </row>
    <row r="60" spans="1:14" s="39" customFormat="1" ht="42" customHeight="1">
      <c r="A60" s="101">
        <f t="shared" si="2"/>
        <v>53</v>
      </c>
      <c r="B60" s="108" t="s">
        <v>46</v>
      </c>
      <c r="C60" s="108" t="s">
        <v>66</v>
      </c>
      <c r="D60" s="133" t="s">
        <v>9</v>
      </c>
      <c r="E60" s="100">
        <v>43048</v>
      </c>
      <c r="F60" s="91" t="s">
        <v>5</v>
      </c>
      <c r="G60" s="127">
        <v>37023382.16</v>
      </c>
      <c r="H60" s="127">
        <v>37023382.16</v>
      </c>
      <c r="I60" s="127"/>
      <c r="J60" s="127">
        <v>1752954.3</v>
      </c>
      <c r="K60" s="127"/>
      <c r="L60" s="127"/>
      <c r="M60" s="127">
        <v>37023382.16</v>
      </c>
      <c r="N60" s="125">
        <v>37023382.16</v>
      </c>
    </row>
    <row r="61" spans="1:14" s="39" customFormat="1" ht="42" customHeight="1">
      <c r="A61" s="101">
        <f t="shared" si="2"/>
        <v>54</v>
      </c>
      <c r="B61" s="108" t="s">
        <v>46</v>
      </c>
      <c r="C61" s="108" t="s">
        <v>18</v>
      </c>
      <c r="D61" s="133" t="s">
        <v>9</v>
      </c>
      <c r="E61" s="100">
        <v>43048</v>
      </c>
      <c r="F61" s="91" t="s">
        <v>1</v>
      </c>
      <c r="G61" s="127">
        <v>17509199.83</v>
      </c>
      <c r="H61" s="127">
        <v>17509199.83</v>
      </c>
      <c r="I61" s="127"/>
      <c r="J61" s="127">
        <v>197002.53</v>
      </c>
      <c r="K61" s="127"/>
      <c r="L61" s="127"/>
      <c r="M61" s="127">
        <v>17509199.83</v>
      </c>
      <c r="N61" s="125">
        <v>52883036.246548995</v>
      </c>
    </row>
    <row r="62" spans="1:14" ht="24">
      <c r="A62" s="101">
        <f t="shared" si="2"/>
        <v>55</v>
      </c>
      <c r="B62" s="108" t="s">
        <v>46</v>
      </c>
      <c r="C62" s="108" t="s">
        <v>103</v>
      </c>
      <c r="D62" s="133" t="s">
        <v>9</v>
      </c>
      <c r="E62" s="100">
        <v>43221</v>
      </c>
      <c r="F62" s="91" t="s">
        <v>1</v>
      </c>
      <c r="G62" s="127">
        <v>28000000</v>
      </c>
      <c r="H62" s="127">
        <v>966012.1</v>
      </c>
      <c r="I62" s="127"/>
      <c r="J62" s="127">
        <v>104570.06</v>
      </c>
      <c r="K62" s="127"/>
      <c r="L62" s="127"/>
      <c r="M62" s="127">
        <v>966012.1</v>
      </c>
      <c r="N62" s="125">
        <v>2917646.3456300003</v>
      </c>
    </row>
    <row r="63" spans="1:14" ht="26.25" customHeight="1">
      <c r="A63" s="101">
        <f t="shared" si="2"/>
        <v>56</v>
      </c>
      <c r="B63" s="108" t="s">
        <v>95</v>
      </c>
      <c r="C63" s="108" t="s">
        <v>104</v>
      </c>
      <c r="D63" s="133" t="s">
        <v>11</v>
      </c>
      <c r="E63" s="100">
        <v>43221</v>
      </c>
      <c r="F63" s="91" t="s">
        <v>1</v>
      </c>
      <c r="G63" s="127">
        <v>30000000</v>
      </c>
      <c r="H63" s="127"/>
      <c r="I63" s="127"/>
      <c r="J63" s="127">
        <v>360000</v>
      </c>
      <c r="K63" s="127"/>
      <c r="L63" s="127"/>
      <c r="M63" s="127"/>
      <c r="N63" s="125"/>
    </row>
    <row r="64" spans="1:14" ht="26.25" customHeight="1">
      <c r="A64" s="101">
        <f t="shared" si="2"/>
        <v>57</v>
      </c>
      <c r="B64" s="108" t="s">
        <v>24</v>
      </c>
      <c r="C64" s="108" t="s">
        <v>105</v>
      </c>
      <c r="D64" s="133" t="s">
        <v>9</v>
      </c>
      <c r="E64" s="100">
        <v>43530</v>
      </c>
      <c r="F64" s="91" t="s">
        <v>1</v>
      </c>
      <c r="G64" s="127">
        <v>15000000</v>
      </c>
      <c r="H64" s="127"/>
      <c r="I64" s="127"/>
      <c r="J64" s="127"/>
      <c r="K64" s="127"/>
      <c r="L64" s="127"/>
      <c r="M64" s="127"/>
      <c r="N64" s="125"/>
    </row>
    <row r="65" spans="2:14" ht="24.75" customHeight="1">
      <c r="B65" s="138" t="s">
        <v>87</v>
      </c>
      <c r="G65" s="99"/>
      <c r="H65" s="99"/>
      <c r="I65" s="99"/>
      <c r="J65" s="99"/>
      <c r="K65" s="99"/>
      <c r="L65" s="99"/>
      <c r="M65" s="99"/>
      <c r="N65" s="137">
        <f>SUM(N8:N64)</f>
        <v>2394039404.2776666</v>
      </c>
    </row>
    <row r="66" spans="2:13" ht="24" customHeight="1">
      <c r="B66" s="123" t="s">
        <v>88</v>
      </c>
      <c r="G66" s="99"/>
      <c r="H66" s="99"/>
      <c r="I66" s="99"/>
      <c r="J66" s="99"/>
      <c r="K66" s="99"/>
      <c r="L66" s="99"/>
      <c r="M66" s="99"/>
    </row>
    <row r="67" spans="7:13" ht="14.25">
      <c r="G67" s="99"/>
      <c r="H67" s="99"/>
      <c r="I67" s="99"/>
      <c r="J67" s="99"/>
      <c r="K67" s="99"/>
      <c r="L67" s="99"/>
      <c r="M67" s="99"/>
    </row>
    <row r="68" spans="7:13" ht="14.25">
      <c r="G68" s="99"/>
      <c r="H68" s="99"/>
      <c r="I68" s="99"/>
      <c r="J68" s="99"/>
      <c r="K68" s="99"/>
      <c r="L68" s="99"/>
      <c r="M68" s="99"/>
    </row>
    <row r="69" spans="7:13" ht="14.25">
      <c r="G69" s="99"/>
      <c r="H69" s="99"/>
      <c r="I69" s="99"/>
      <c r="J69" s="99"/>
      <c r="K69" s="99"/>
      <c r="L69" s="99"/>
      <c r="M69" s="99"/>
    </row>
  </sheetData>
  <sheetProtection/>
  <mergeCells count="2">
    <mergeCell ref="B4:N4"/>
    <mergeCell ref="B5:N5"/>
  </mergeCells>
  <printOptions/>
  <pageMargins left="0.17" right="0.2" top="0.17" bottom="0.17" header="0.17" footer="0.17"/>
  <pageSetup fitToHeight="6" horizontalDpi="600" verticalDpi="600" orientation="landscape" paperSize="9" scale="86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19"/>
  <sheetViews>
    <sheetView zoomScalePageLayoutView="0" workbookViewId="0" topLeftCell="A1">
      <selection activeCell="H74" sqref="H74"/>
    </sheetView>
  </sheetViews>
  <sheetFormatPr defaultColWidth="8.796875" defaultRowHeight="14.25"/>
  <cols>
    <col min="1" max="1" width="12.3984375" style="5" customWidth="1"/>
    <col min="2" max="2" width="8.8984375" style="11" customWidth="1"/>
    <col min="3" max="3" width="8.8984375" style="16" customWidth="1"/>
    <col min="6" max="6" width="11.19921875" style="0" customWidth="1"/>
    <col min="7" max="8" width="10.5" style="0" bestFit="1" customWidth="1"/>
    <col min="9" max="9" width="28.59765625" style="28" customWidth="1"/>
    <col min="10" max="10" width="15.5" style="11" bestFit="1" customWidth="1"/>
  </cols>
  <sheetData>
    <row r="1" spans="1:10" s="17" customFormat="1" ht="14.25">
      <c r="A1" s="45">
        <v>43555</v>
      </c>
      <c r="B1"/>
      <c r="C1"/>
      <c r="D1"/>
      <c r="E1"/>
      <c r="F1"/>
      <c r="G1"/>
      <c r="I1" s="19"/>
      <c r="J1" s="20"/>
    </row>
    <row r="2" spans="1:10" s="17" customFormat="1" ht="14.25">
      <c r="A2"/>
      <c r="B2" t="s">
        <v>1</v>
      </c>
      <c r="C2" t="s">
        <v>5</v>
      </c>
      <c r="D2" t="s">
        <v>0</v>
      </c>
      <c r="E2" t="s">
        <v>4</v>
      </c>
      <c r="F2" t="s">
        <v>3</v>
      </c>
      <c r="G2" t="s">
        <v>2</v>
      </c>
      <c r="I2" s="6"/>
      <c r="J2" s="20"/>
    </row>
    <row r="3" spans="1:10" s="17" customFormat="1" ht="14.25">
      <c r="A3" s="59"/>
      <c r="B3" s="129">
        <v>3.0203</v>
      </c>
      <c r="C3" s="130">
        <v>1</v>
      </c>
      <c r="D3" s="56">
        <v>2.6914</v>
      </c>
      <c r="E3" s="56">
        <v>8.8504</v>
      </c>
      <c r="F3" s="56">
        <v>0.024288</v>
      </c>
      <c r="G3" s="56">
        <v>3.736337878</v>
      </c>
      <c r="H3" s="93"/>
      <c r="I3" s="19"/>
      <c r="J3" s="20"/>
    </row>
    <row r="4" spans="1:10" s="17" customFormat="1" ht="17.25" hidden="1">
      <c r="A4" s="55"/>
      <c r="B4" s="93"/>
      <c r="C4" s="57"/>
      <c r="D4" s="58"/>
      <c r="E4" s="58"/>
      <c r="F4" s="58"/>
      <c r="G4" s="58"/>
      <c r="H4" s="59"/>
      <c r="I4" s="60"/>
      <c r="J4" s="21"/>
    </row>
    <row r="5" spans="1:10" s="17" customFormat="1" ht="14.25" hidden="1">
      <c r="A5" s="61"/>
      <c r="B5" s="62"/>
      <c r="C5" s="62"/>
      <c r="D5" s="63"/>
      <c r="E5" s="64"/>
      <c r="F5" s="65"/>
      <c r="G5" s="89"/>
      <c r="H5" s="62"/>
      <c r="I5" s="66"/>
      <c r="J5" s="22"/>
    </row>
    <row r="6" spans="1:10" s="17" customFormat="1" ht="14.25" hidden="1">
      <c r="A6" s="45">
        <v>42369</v>
      </c>
      <c r="B6"/>
      <c r="C6"/>
      <c r="D6"/>
      <c r="E6"/>
      <c r="F6"/>
      <c r="G6"/>
      <c r="H6" s="67"/>
      <c r="I6" s="68"/>
      <c r="J6" s="23"/>
    </row>
    <row r="7" spans="1:10" ht="14.25" hidden="1">
      <c r="A7"/>
      <c r="B7" t="s">
        <v>1</v>
      </c>
      <c r="C7" t="s">
        <v>5</v>
      </c>
      <c r="D7" t="s">
        <v>0</v>
      </c>
      <c r="E7" t="s">
        <v>4</v>
      </c>
      <c r="F7" t="s">
        <v>3</v>
      </c>
      <c r="G7" t="s">
        <v>2</v>
      </c>
      <c r="H7" s="70"/>
      <c r="I7" s="71"/>
      <c r="J7" s="24"/>
    </row>
    <row r="8" spans="1:10" ht="14.25" hidden="1">
      <c r="A8"/>
      <c r="B8" s="83">
        <v>2.6169</v>
      </c>
      <c r="C8" s="83">
        <v>1</v>
      </c>
      <c r="D8" s="83">
        <v>2.3949</v>
      </c>
      <c r="E8" s="83">
        <v>7.8909</v>
      </c>
      <c r="F8" s="84">
        <v>0.019881</v>
      </c>
      <c r="G8" s="84">
        <v>3.318686</v>
      </c>
      <c r="H8" s="67"/>
      <c r="I8" s="74"/>
      <c r="J8" s="7"/>
    </row>
    <row r="9" spans="1:10" ht="14.25" hidden="1">
      <c r="A9" s="69"/>
      <c r="B9" s="72"/>
      <c r="C9" s="73"/>
      <c r="D9" s="67"/>
      <c r="E9" s="67"/>
      <c r="F9" s="67"/>
      <c r="G9" s="85"/>
      <c r="H9" s="67"/>
      <c r="I9" s="74"/>
      <c r="J9" s="8"/>
    </row>
    <row r="10" spans="1:10" ht="14.25" hidden="1">
      <c r="A10" s="45">
        <v>42430</v>
      </c>
      <c r="B10"/>
      <c r="C10"/>
      <c r="H10" s="67"/>
      <c r="I10" s="74"/>
      <c r="J10" s="9"/>
    </row>
    <row r="11" spans="1:10" ht="14.25" hidden="1">
      <c r="A11"/>
      <c r="B11" t="s">
        <v>1</v>
      </c>
      <c r="C11" t="s">
        <v>5</v>
      </c>
      <c r="D11" t="s">
        <v>0</v>
      </c>
      <c r="E11" t="s">
        <v>4</v>
      </c>
      <c r="F11" t="s">
        <v>3</v>
      </c>
      <c r="G11" t="s">
        <v>2</v>
      </c>
      <c r="H11" s="67"/>
      <c r="I11" s="75"/>
      <c r="J11" s="10"/>
    </row>
    <row r="12" spans="1:10" ht="14.25" hidden="1">
      <c r="A12"/>
      <c r="B12" s="83">
        <v>2.6957</v>
      </c>
      <c r="C12" s="83">
        <v>1</v>
      </c>
      <c r="D12" s="83">
        <v>2.4713</v>
      </c>
      <c r="E12" s="83">
        <v>8.2158</v>
      </c>
      <c r="F12" s="84">
        <v>0.021883</v>
      </c>
      <c r="G12" s="84">
        <v>3.41563</v>
      </c>
      <c r="H12" s="67"/>
      <c r="I12" s="74"/>
      <c r="J12" s="10"/>
    </row>
    <row r="13" spans="1:10" ht="14.25" hidden="1">
      <c r="A13"/>
      <c r="B13" s="83"/>
      <c r="C13" s="83"/>
      <c r="D13" s="83"/>
      <c r="E13" s="83"/>
      <c r="F13" s="84"/>
      <c r="G13" s="84"/>
      <c r="H13" s="67"/>
      <c r="I13" s="75"/>
      <c r="J13" s="9"/>
    </row>
    <row r="14" spans="1:10" ht="14.25" hidden="1">
      <c r="A14"/>
      <c r="B14" s="83"/>
      <c r="C14" s="83"/>
      <c r="D14" s="83"/>
      <c r="E14" s="83"/>
      <c r="F14" s="84"/>
      <c r="G14" s="84"/>
      <c r="H14" s="67"/>
      <c r="I14" s="72"/>
      <c r="J14" s="10"/>
    </row>
    <row r="15" spans="1:10" ht="14.25" hidden="1">
      <c r="A15" s="69"/>
      <c r="B15" s="76"/>
      <c r="C15" s="76"/>
      <c r="D15" s="76"/>
      <c r="E15" s="76"/>
      <c r="F15" s="76"/>
      <c r="G15" s="76"/>
      <c r="H15" s="67"/>
      <c r="I15" s="75"/>
      <c r="J15" s="10"/>
    </row>
    <row r="16" spans="1:10" ht="14.25" hidden="1">
      <c r="A16" s="45">
        <v>42613</v>
      </c>
      <c r="B16"/>
      <c r="C16"/>
      <c r="H16" s="67"/>
      <c r="I16" s="77"/>
      <c r="J16" s="10"/>
    </row>
    <row r="17" spans="1:10" ht="14.25" hidden="1">
      <c r="A17"/>
      <c r="B17" t="s">
        <v>1</v>
      </c>
      <c r="C17" t="s">
        <v>5</v>
      </c>
      <c r="D17" t="s">
        <v>0</v>
      </c>
      <c r="E17" t="s">
        <v>4</v>
      </c>
      <c r="F17" t="s">
        <v>3</v>
      </c>
      <c r="G17" t="s">
        <v>2</v>
      </c>
      <c r="H17" s="67"/>
      <c r="I17" s="74"/>
      <c r="J17" s="10"/>
    </row>
    <row r="18" spans="1:10" ht="14.25" hidden="1">
      <c r="A18"/>
      <c r="B18" s="92">
        <v>2.5763</v>
      </c>
      <c r="C18" s="83">
        <v>1</v>
      </c>
      <c r="D18" s="92">
        <v>2.3056</v>
      </c>
      <c r="E18" s="92">
        <v>7.6395</v>
      </c>
      <c r="F18" s="93">
        <f>2.2557/100</f>
        <v>0.022557</v>
      </c>
      <c r="G18" s="93">
        <v>3.21479564519007</v>
      </c>
      <c r="H18" s="67"/>
      <c r="I18" s="75"/>
      <c r="J18" s="9"/>
    </row>
    <row r="19" spans="1:10" ht="14.25" hidden="1">
      <c r="A19" s="78"/>
      <c r="B19" s="79"/>
      <c r="C19" s="80"/>
      <c r="D19" s="67"/>
      <c r="E19" s="67"/>
      <c r="F19" s="67"/>
      <c r="G19" s="67"/>
      <c r="H19" s="67"/>
      <c r="I19" s="75"/>
      <c r="J19" s="10"/>
    </row>
    <row r="20" spans="1:10" ht="14.25" hidden="1">
      <c r="A20" s="45">
        <v>42551</v>
      </c>
      <c r="B20"/>
      <c r="C20"/>
      <c r="H20" s="67"/>
      <c r="I20" s="74"/>
      <c r="J20" s="10"/>
    </row>
    <row r="21" spans="1:10" ht="14.25" hidden="1">
      <c r="A21"/>
      <c r="B21" t="s">
        <v>1</v>
      </c>
      <c r="C21" t="s">
        <v>5</v>
      </c>
      <c r="D21" t="s">
        <v>0</v>
      </c>
      <c r="E21" t="s">
        <v>4</v>
      </c>
      <c r="F21" t="s">
        <v>3</v>
      </c>
      <c r="G21" t="s">
        <v>2</v>
      </c>
      <c r="H21" s="67"/>
      <c r="I21" s="75"/>
      <c r="J21" s="9"/>
    </row>
    <row r="22" spans="1:10" ht="14.25" hidden="1">
      <c r="A22"/>
      <c r="B22" s="83">
        <v>2.5976</v>
      </c>
      <c r="C22" s="83">
        <v>1</v>
      </c>
      <c r="D22" s="83">
        <v>2.3423</v>
      </c>
      <c r="E22" s="83">
        <v>7.7585</v>
      </c>
      <c r="F22" s="84">
        <v>0.022803</v>
      </c>
      <c r="G22" s="84">
        <v>3.28578</v>
      </c>
      <c r="H22" s="81"/>
      <c r="I22" s="82"/>
      <c r="J22" s="10"/>
    </row>
    <row r="23" spans="1:10" ht="14.25" hidden="1">
      <c r="A23" s="55"/>
      <c r="B23" s="56"/>
      <c r="C23" s="57"/>
      <c r="D23" s="58"/>
      <c r="E23" s="58"/>
      <c r="F23" s="58"/>
      <c r="G23" s="58">
        <v>1.4028</v>
      </c>
      <c r="H23" s="52"/>
      <c r="I23" s="54"/>
      <c r="J23" s="10"/>
    </row>
    <row r="24" spans="1:10" ht="14.25" hidden="1">
      <c r="A24" s="55"/>
      <c r="B24" s="56"/>
      <c r="C24" s="57"/>
      <c r="D24" s="58"/>
      <c r="E24" s="58"/>
      <c r="F24" s="58"/>
      <c r="G24" s="58"/>
      <c r="H24" s="52"/>
      <c r="I24" s="54"/>
      <c r="J24" s="10"/>
    </row>
    <row r="25" spans="1:10" s="17" customFormat="1" ht="14.25" hidden="1">
      <c r="A25" s="45">
        <v>43465</v>
      </c>
      <c r="B25"/>
      <c r="C25"/>
      <c r="D25"/>
      <c r="E25"/>
      <c r="F25"/>
      <c r="G25"/>
      <c r="I25" s="19"/>
      <c r="J25" s="20"/>
    </row>
    <row r="26" spans="1:10" s="17" customFormat="1" ht="14.25" hidden="1">
      <c r="A26"/>
      <c r="B26" t="s">
        <v>1</v>
      </c>
      <c r="C26" t="s">
        <v>5</v>
      </c>
      <c r="D26" t="s">
        <v>0</v>
      </c>
      <c r="E26" t="s">
        <v>4</v>
      </c>
      <c r="F26" t="s">
        <v>3</v>
      </c>
      <c r="G26" t="s">
        <v>2</v>
      </c>
      <c r="I26" s="6"/>
      <c r="J26" s="20"/>
    </row>
    <row r="27" spans="1:10" s="17" customFormat="1" ht="14.25" hidden="1">
      <c r="A27"/>
      <c r="B27" s="93">
        <v>3.0701</v>
      </c>
      <c r="C27" s="83">
        <v>1</v>
      </c>
      <c r="D27" s="92">
        <v>2.6766</v>
      </c>
      <c r="E27" s="92">
        <v>8.8162</v>
      </c>
      <c r="F27" s="92">
        <f>2.4278/100</f>
        <v>0.024278</v>
      </c>
      <c r="G27" s="92">
        <v>3.72259271364296</v>
      </c>
      <c r="H27" s="93"/>
      <c r="I27" s="19"/>
      <c r="J27" s="20"/>
    </row>
    <row r="28" spans="1:10" ht="14.25" hidden="1">
      <c r="A28" s="45">
        <v>43343</v>
      </c>
      <c r="B28"/>
      <c r="C28"/>
      <c r="H28" s="17"/>
      <c r="I28" s="54"/>
      <c r="J28" s="10"/>
    </row>
    <row r="29" spans="1:10" ht="14.25" hidden="1">
      <c r="A29"/>
      <c r="B29" t="s">
        <v>1</v>
      </c>
      <c r="C29" t="s">
        <v>5</v>
      </c>
      <c r="D29" t="s">
        <v>0</v>
      </c>
      <c r="E29" t="s">
        <v>4</v>
      </c>
      <c r="F29" t="s">
        <v>3</v>
      </c>
      <c r="G29" t="s">
        <v>2</v>
      </c>
      <c r="H29" s="17"/>
      <c r="I29" s="54"/>
      <c r="J29" s="10"/>
    </row>
    <row r="30" spans="1:10" ht="14.25" hidden="1">
      <c r="A30"/>
      <c r="B30" s="93">
        <v>3.0184</v>
      </c>
      <c r="C30" s="83">
        <v>1</v>
      </c>
      <c r="D30" s="92">
        <v>2.5803</v>
      </c>
      <c r="E30" s="92">
        <v>8.5243</v>
      </c>
      <c r="F30" s="92">
        <f>2.3129/100</f>
        <v>0.023129</v>
      </c>
      <c r="G30" s="92">
        <v>3.61600273551034</v>
      </c>
      <c r="H30" s="93">
        <v>2.3129</v>
      </c>
      <c r="I30" s="54"/>
      <c r="J30" s="10"/>
    </row>
    <row r="31" spans="1:10" ht="14.25" hidden="1">
      <c r="A31" s="45">
        <v>43281</v>
      </c>
      <c r="B31"/>
      <c r="C31"/>
      <c r="H31" s="52"/>
      <c r="I31" s="54"/>
      <c r="J31" s="10"/>
    </row>
    <row r="32" spans="1:10" ht="14.25" hidden="1">
      <c r="A32"/>
      <c r="B32" t="s">
        <v>1</v>
      </c>
      <c r="C32" t="s">
        <v>5</v>
      </c>
      <c r="D32" t="s">
        <v>0</v>
      </c>
      <c r="E32" t="s">
        <v>4</v>
      </c>
      <c r="F32" t="s">
        <v>3</v>
      </c>
      <c r="G32" t="s">
        <v>2</v>
      </c>
      <c r="H32" s="52"/>
      <c r="I32" s="54"/>
      <c r="J32" s="10"/>
    </row>
    <row r="33" spans="1:10" ht="14.25" hidden="1">
      <c r="A33"/>
      <c r="B33" s="93">
        <v>2.8537</v>
      </c>
      <c r="C33" s="83">
        <v>1</v>
      </c>
      <c r="D33" s="92">
        <v>2.4516</v>
      </c>
      <c r="E33" s="124">
        <v>8.0991</v>
      </c>
      <c r="F33" s="92">
        <f>2.2168/100</f>
        <v>0.022168</v>
      </c>
      <c r="G33" s="92">
        <v>3.44835346607628</v>
      </c>
      <c r="H33" s="52"/>
      <c r="I33" s="54"/>
      <c r="J33" s="10"/>
    </row>
    <row r="34" spans="1:10" ht="14.25" hidden="1">
      <c r="A34" s="45">
        <v>43251</v>
      </c>
      <c r="B34"/>
      <c r="C34"/>
      <c r="H34" s="52"/>
      <c r="I34" s="54"/>
      <c r="J34" s="10"/>
    </row>
    <row r="35" spans="1:10" ht="14.25" hidden="1">
      <c r="A35"/>
      <c r="B35" t="s">
        <v>1</v>
      </c>
      <c r="C35" t="s">
        <v>5</v>
      </c>
      <c r="D35" t="s">
        <v>0</v>
      </c>
      <c r="E35" t="s">
        <v>4</v>
      </c>
      <c r="F35" t="s">
        <v>3</v>
      </c>
      <c r="G35" t="s">
        <v>2</v>
      </c>
      <c r="H35" s="52"/>
      <c r="I35" s="54"/>
      <c r="J35" s="10"/>
    </row>
    <row r="36" spans="1:10" ht="14.25" hidden="1">
      <c r="A36"/>
      <c r="B36" s="93">
        <v>2.8716</v>
      </c>
      <c r="C36" s="83">
        <v>1</v>
      </c>
      <c r="D36" s="92">
        <v>2.4719</v>
      </c>
      <c r="E36" s="124">
        <v>8.1743</v>
      </c>
      <c r="F36" s="92">
        <f>2.2713/100</f>
        <v>0.022713</v>
      </c>
      <c r="G36" s="92">
        <v>3.50182039694569</v>
      </c>
      <c r="H36" s="52"/>
      <c r="I36" s="54"/>
      <c r="J36" s="10"/>
    </row>
    <row r="37" spans="1:10" ht="14.25" hidden="1">
      <c r="A37" s="45">
        <v>43100</v>
      </c>
      <c r="B37"/>
      <c r="C37"/>
      <c r="H37" s="52"/>
      <c r="I37" s="54"/>
      <c r="J37" s="10"/>
    </row>
    <row r="38" spans="1:10" ht="14.25" hidden="1">
      <c r="A38"/>
      <c r="B38" t="s">
        <v>1</v>
      </c>
      <c r="C38" t="s">
        <v>5</v>
      </c>
      <c r="D38" t="s">
        <v>0</v>
      </c>
      <c r="E38" t="s">
        <v>4</v>
      </c>
      <c r="F38" t="s">
        <v>3</v>
      </c>
      <c r="G38" t="s">
        <v>2</v>
      </c>
      <c r="H38" s="52"/>
      <c r="I38" s="54"/>
      <c r="J38" s="10"/>
    </row>
    <row r="39" spans="1:10" ht="14.25" hidden="1">
      <c r="A39"/>
      <c r="B39" s="93">
        <v>3.1044</v>
      </c>
      <c r="C39" s="83">
        <v>1</v>
      </c>
      <c r="D39" s="92">
        <v>2.5922</v>
      </c>
      <c r="E39" s="124">
        <v>8.592</v>
      </c>
      <c r="F39" s="92">
        <f>2.3036/100</f>
        <v>0.023035999999999997</v>
      </c>
      <c r="G39" s="92">
        <v>3.6916407592914076</v>
      </c>
      <c r="H39" s="52"/>
      <c r="I39" s="54"/>
      <c r="J39" s="10"/>
    </row>
    <row r="40" spans="1:10" ht="14.25" hidden="1">
      <c r="A40" s="45">
        <v>42978</v>
      </c>
      <c r="B40"/>
      <c r="C40"/>
      <c r="H40" s="52"/>
      <c r="I40" s="54"/>
      <c r="J40" s="10"/>
    </row>
    <row r="41" spans="1:10" ht="14.25" hidden="1">
      <c r="A41"/>
      <c r="B41" t="s">
        <v>1</v>
      </c>
      <c r="C41" t="s">
        <v>5</v>
      </c>
      <c r="D41" t="s">
        <v>0</v>
      </c>
      <c r="E41" t="s">
        <v>4</v>
      </c>
      <c r="F41" t="s">
        <v>3</v>
      </c>
      <c r="G41" t="s">
        <v>2</v>
      </c>
      <c r="H41" s="52"/>
      <c r="I41" s="54"/>
      <c r="J41" s="10"/>
    </row>
    <row r="42" spans="1:10" ht="14.25" hidden="1">
      <c r="A42"/>
      <c r="B42" s="92">
        <v>2.9</v>
      </c>
      <c r="C42" s="83">
        <v>1</v>
      </c>
      <c r="D42" s="92">
        <v>2.4274</v>
      </c>
      <c r="E42" s="121">
        <v>8.0511</v>
      </c>
      <c r="F42" s="92">
        <f>2.2099/100</f>
        <v>0.022099</v>
      </c>
      <c r="G42" s="84">
        <v>3.4308628972</v>
      </c>
      <c r="H42" s="52"/>
      <c r="I42" s="54"/>
      <c r="J42" s="10"/>
    </row>
    <row r="43" spans="1:10" ht="14.25" hidden="1">
      <c r="A43" s="55"/>
      <c r="B43" s="56"/>
      <c r="C43" s="57"/>
      <c r="D43" s="58"/>
      <c r="E43" s="58"/>
      <c r="F43" s="58"/>
      <c r="G43" s="58"/>
      <c r="H43" s="52"/>
      <c r="I43" s="54"/>
      <c r="J43" s="10"/>
    </row>
    <row r="44" spans="1:10" ht="15" hidden="1">
      <c r="A44" s="116">
        <v>42825</v>
      </c>
      <c r="B44"/>
      <c r="C44"/>
      <c r="H44" s="52"/>
      <c r="I44" s="54"/>
      <c r="J44" s="10"/>
    </row>
    <row r="45" spans="1:10" ht="14.25" hidden="1">
      <c r="A45"/>
      <c r="B45" t="s">
        <v>1</v>
      </c>
      <c r="C45" t="s">
        <v>5</v>
      </c>
      <c r="D45" t="s">
        <v>0</v>
      </c>
      <c r="E45" t="s">
        <v>4</v>
      </c>
      <c r="F45" t="s">
        <v>3</v>
      </c>
      <c r="G45" t="s">
        <v>2</v>
      </c>
      <c r="H45" s="52"/>
      <c r="I45" s="54"/>
      <c r="J45" s="10"/>
    </row>
    <row r="46" spans="1:10" ht="14.25" hidden="1">
      <c r="A46"/>
      <c r="B46" s="117">
        <v>2.6266</v>
      </c>
      <c r="C46" s="118">
        <v>1</v>
      </c>
      <c r="D46" s="119">
        <v>2.4452</v>
      </c>
      <c r="E46" s="119">
        <v>8.0223</v>
      </c>
      <c r="F46" s="119">
        <v>0.022005</v>
      </c>
      <c r="G46" s="120">
        <v>3.31776961999999</v>
      </c>
      <c r="H46" s="52"/>
      <c r="I46" s="54"/>
      <c r="J46" s="10"/>
    </row>
    <row r="47" spans="1:10" ht="14.25" hidden="1">
      <c r="A47" s="55"/>
      <c r="B47" s="56"/>
      <c r="C47" s="57"/>
      <c r="D47" s="58"/>
      <c r="E47" s="58"/>
      <c r="F47" s="58"/>
      <c r="G47" s="58"/>
      <c r="H47" s="52"/>
      <c r="I47" s="54"/>
      <c r="J47" s="10"/>
    </row>
    <row r="48" spans="1:10" ht="15" hidden="1">
      <c r="A48" s="116">
        <v>42795</v>
      </c>
      <c r="B48"/>
      <c r="C48"/>
      <c r="H48" s="52"/>
      <c r="I48" s="53"/>
      <c r="J48" s="9"/>
    </row>
    <row r="49" spans="1:10" ht="14.25" hidden="1">
      <c r="A49"/>
      <c r="B49" t="s">
        <v>1</v>
      </c>
      <c r="C49" t="s">
        <v>5</v>
      </c>
      <c r="D49" t="s">
        <v>0</v>
      </c>
      <c r="E49" t="s">
        <v>4</v>
      </c>
      <c r="F49" t="s">
        <v>3</v>
      </c>
      <c r="G49" t="s">
        <v>2</v>
      </c>
      <c r="H49" s="52"/>
      <c r="I49" s="53"/>
      <c r="J49" s="10"/>
    </row>
    <row r="50" spans="1:10" ht="14.25" hidden="1">
      <c r="A50"/>
      <c r="B50" s="117">
        <v>2.7016</v>
      </c>
      <c r="C50" s="118">
        <v>1</v>
      </c>
      <c r="D50" s="119">
        <v>2.5494</v>
      </c>
      <c r="E50" s="119">
        <v>8.3505</v>
      </c>
      <c r="F50" s="119">
        <f>2.2698/100</f>
        <v>0.022698</v>
      </c>
      <c r="G50" s="120">
        <v>3.437764</v>
      </c>
      <c r="H50" s="52"/>
      <c r="I50" s="53"/>
      <c r="J50" s="10"/>
    </row>
    <row r="51" spans="1:10" ht="14.25" hidden="1">
      <c r="A51" s="49"/>
      <c r="B51" s="50"/>
      <c r="C51" s="51"/>
      <c r="D51" s="46"/>
      <c r="E51" s="46"/>
      <c r="F51" s="46"/>
      <c r="G51" s="52"/>
      <c r="H51" s="52"/>
      <c r="I51" s="53"/>
      <c r="J51" s="10"/>
    </row>
    <row r="52" spans="1:10" ht="14.25" hidden="1">
      <c r="A52" s="45">
        <v>42735</v>
      </c>
      <c r="B52"/>
      <c r="C52"/>
      <c r="H52" s="52"/>
      <c r="I52" s="53"/>
      <c r="J52" s="10"/>
    </row>
    <row r="53" spans="1:10" ht="14.25" hidden="1">
      <c r="A53"/>
      <c r="B53" t="s">
        <v>1</v>
      </c>
      <c r="C53" t="s">
        <v>5</v>
      </c>
      <c r="D53" t="s">
        <v>0</v>
      </c>
      <c r="E53" t="s">
        <v>4</v>
      </c>
      <c r="F53" t="s">
        <v>3</v>
      </c>
      <c r="G53" t="s">
        <v>2</v>
      </c>
      <c r="H53" s="52"/>
      <c r="I53" s="53"/>
      <c r="J53" s="10"/>
    </row>
    <row r="54" spans="1:10" s="17" customFormat="1" ht="14.25" hidden="1">
      <c r="A54"/>
      <c r="B54" s="93">
        <v>2.794</v>
      </c>
      <c r="C54" s="83">
        <v>1</v>
      </c>
      <c r="D54" s="92">
        <v>2.6468</v>
      </c>
      <c r="E54" s="92">
        <v>8.6582</v>
      </c>
      <c r="F54" s="92">
        <f>2.2651/100</f>
        <v>0.022650999999999998</v>
      </c>
      <c r="G54" s="84">
        <v>3.5581773012271</v>
      </c>
      <c r="I54" s="19"/>
      <c r="J54" s="20"/>
    </row>
    <row r="55" spans="1:10" s="17" customFormat="1" ht="14.25" hidden="1">
      <c r="A55" s="49"/>
      <c r="B55" s="50"/>
      <c r="C55" s="51"/>
      <c r="D55" s="46"/>
      <c r="E55" s="46"/>
      <c r="F55" s="46"/>
      <c r="G55" s="52"/>
      <c r="I55" s="6"/>
      <c r="J55" s="20"/>
    </row>
    <row r="56" spans="1:10" s="17" customFormat="1" ht="14.25" hidden="1">
      <c r="A56" s="49"/>
      <c r="B56" s="50"/>
      <c r="C56" s="51"/>
      <c r="D56" s="46"/>
      <c r="E56" s="46"/>
      <c r="F56" s="46"/>
      <c r="G56" s="52"/>
      <c r="H56"/>
      <c r="I56" s="19"/>
      <c r="J56" s="20"/>
    </row>
    <row r="57" spans="1:10" ht="14.25" hidden="1">
      <c r="A57" s="45">
        <v>42674</v>
      </c>
      <c r="B57"/>
      <c r="C57"/>
      <c r="H57" s="46"/>
      <c r="I57" s="48"/>
      <c r="J57" s="10"/>
    </row>
    <row r="58" spans="1:10" ht="14.25" hidden="1">
      <c r="A58"/>
      <c r="B58" t="s">
        <v>1</v>
      </c>
      <c r="C58" t="s">
        <v>5</v>
      </c>
      <c r="D58" t="s">
        <v>0</v>
      </c>
      <c r="E58" t="s">
        <v>4</v>
      </c>
      <c r="F58" t="s">
        <v>3</v>
      </c>
      <c r="G58" t="s">
        <v>2</v>
      </c>
      <c r="H58" s="46"/>
      <c r="I58" s="47"/>
      <c r="J58" s="9"/>
    </row>
    <row r="59" spans="1:10" ht="14.25" hidden="1">
      <c r="A59"/>
      <c r="B59" s="92">
        <v>2.6278</v>
      </c>
      <c r="C59" s="83">
        <v>1</v>
      </c>
      <c r="D59" s="92">
        <v>2.4091</v>
      </c>
      <c r="E59" s="92">
        <v>7.9351</v>
      </c>
      <c r="F59" s="93">
        <f>2.2881/100</f>
        <v>0.022881</v>
      </c>
      <c r="G59" s="93">
        <v>3.30973976551144</v>
      </c>
      <c r="I59" s="18"/>
      <c r="J59" s="10"/>
    </row>
    <row r="60" spans="1:10" ht="14.25">
      <c r="A60" s="4"/>
      <c r="B60" s="10"/>
      <c r="C60" s="15"/>
      <c r="I60" s="18"/>
      <c r="J60" s="10"/>
    </row>
    <row r="61" spans="1:10" ht="14.25">
      <c r="A61" s="4"/>
      <c r="B61" s="10"/>
      <c r="C61" s="15"/>
      <c r="I61" s="18"/>
      <c r="J61" s="10"/>
    </row>
    <row r="62" spans="1:10" ht="14.25">
      <c r="A62" s="4"/>
      <c r="B62" s="10"/>
      <c r="C62" s="15"/>
      <c r="I62" s="18"/>
      <c r="J62" s="10"/>
    </row>
    <row r="63" spans="1:10" ht="14.25">
      <c r="A63" s="4"/>
      <c r="B63" s="10"/>
      <c r="C63" s="15"/>
      <c r="I63" s="18"/>
      <c r="J63" s="10"/>
    </row>
    <row r="64" spans="1:10" ht="14.25">
      <c r="A64" s="4"/>
      <c r="B64" s="10"/>
      <c r="C64" s="15"/>
      <c r="I64" s="18"/>
      <c r="J64" s="10"/>
    </row>
    <row r="65" spans="1:10" ht="14.25">
      <c r="A65" s="4"/>
      <c r="B65" s="10"/>
      <c r="C65" s="15"/>
      <c r="I65" s="18"/>
      <c r="J65" s="10"/>
    </row>
    <row r="66" spans="1:10" ht="14.25">
      <c r="A66" s="4"/>
      <c r="B66" s="10"/>
      <c r="C66" s="15"/>
      <c r="I66" s="18"/>
      <c r="J66" s="10"/>
    </row>
    <row r="67" spans="1:10" ht="14.25">
      <c r="A67" s="4"/>
      <c r="B67" s="10"/>
      <c r="C67" s="15"/>
      <c r="I67" s="18"/>
      <c r="J67" s="10"/>
    </row>
    <row r="68" spans="1:10" ht="14.25">
      <c r="A68" s="4"/>
      <c r="B68" s="10"/>
      <c r="C68" s="15"/>
      <c r="I68" s="18"/>
      <c r="J68" s="10"/>
    </row>
    <row r="69" spans="1:10" ht="14.25">
      <c r="A69" s="4"/>
      <c r="B69" s="10"/>
      <c r="C69" s="15"/>
      <c r="I69" s="18"/>
      <c r="J69" s="10"/>
    </row>
    <row r="70" spans="1:10" ht="14.25">
      <c r="A70" s="4"/>
      <c r="B70" s="10"/>
      <c r="C70" s="15"/>
      <c r="I70" s="18"/>
      <c r="J70" s="10"/>
    </row>
    <row r="71" spans="1:10" ht="14.25">
      <c r="A71" s="4"/>
      <c r="B71" s="10"/>
      <c r="C71" s="15"/>
      <c r="I71" s="18"/>
      <c r="J71" s="10"/>
    </row>
    <row r="72" spans="1:10" ht="14.25">
      <c r="A72" s="4"/>
      <c r="B72" s="10"/>
      <c r="C72" s="15"/>
      <c r="I72" s="18"/>
      <c r="J72" s="10"/>
    </row>
    <row r="73" spans="1:10" ht="14.25">
      <c r="A73" s="4"/>
      <c r="B73" s="10"/>
      <c r="C73" s="15"/>
      <c r="I73" s="18"/>
      <c r="J73" s="10"/>
    </row>
    <row r="74" spans="1:10" ht="14.25">
      <c r="A74" s="4"/>
      <c r="B74" s="10"/>
      <c r="C74" s="15"/>
      <c r="I74" s="18"/>
      <c r="J74" s="10"/>
    </row>
    <row r="75" spans="1:10" ht="14.25">
      <c r="A75" s="4"/>
      <c r="B75" s="10"/>
      <c r="C75" s="15"/>
      <c r="I75" s="18"/>
      <c r="J75" s="10"/>
    </row>
    <row r="76" spans="1:10" ht="14.25">
      <c r="A76" s="4"/>
      <c r="B76" s="10"/>
      <c r="C76" s="15"/>
      <c r="I76" s="18"/>
      <c r="J76" s="10"/>
    </row>
    <row r="77" spans="1:10" ht="14.25">
      <c r="A77" s="4"/>
      <c r="B77" s="10"/>
      <c r="C77" s="15"/>
      <c r="I77" s="18"/>
      <c r="J77" s="10"/>
    </row>
    <row r="78" spans="1:10" ht="14.25">
      <c r="A78" s="4"/>
      <c r="B78" s="10"/>
      <c r="C78" s="15"/>
      <c r="I78" s="18"/>
      <c r="J78" s="10"/>
    </row>
    <row r="79" spans="1:10" ht="14.25">
      <c r="A79" s="4"/>
      <c r="B79" s="10"/>
      <c r="C79" s="15"/>
      <c r="I79" s="18"/>
      <c r="J79" s="10"/>
    </row>
    <row r="80" spans="1:10" ht="14.25">
      <c r="A80" s="4"/>
      <c r="B80" s="10"/>
      <c r="C80" s="15"/>
      <c r="I80" s="18"/>
      <c r="J80" s="10"/>
    </row>
    <row r="81" spans="1:10" ht="14.25">
      <c r="A81" s="4"/>
      <c r="B81" s="10"/>
      <c r="C81" s="15"/>
      <c r="I81" s="18"/>
      <c r="J81" s="10"/>
    </row>
    <row r="82" spans="1:10" ht="14.25">
      <c r="A82" s="4"/>
      <c r="B82" s="10"/>
      <c r="C82" s="15"/>
      <c r="I82" s="18"/>
      <c r="J82" s="10"/>
    </row>
    <row r="83" spans="1:10" ht="14.25">
      <c r="A83" s="4"/>
      <c r="B83" s="10"/>
      <c r="C83" s="15"/>
      <c r="I83" s="18"/>
      <c r="J83" s="10"/>
    </row>
    <row r="84" spans="1:10" ht="14.25">
      <c r="A84" s="4"/>
      <c r="B84" s="10"/>
      <c r="C84" s="15"/>
      <c r="I84" s="18"/>
      <c r="J84" s="10"/>
    </row>
    <row r="85" spans="1:10" ht="14.25">
      <c r="A85" s="4"/>
      <c r="B85" s="10"/>
      <c r="C85" s="15"/>
      <c r="I85" s="18"/>
      <c r="J85" s="10"/>
    </row>
    <row r="86" spans="1:10" ht="14.25">
      <c r="A86" s="4"/>
      <c r="B86" s="10"/>
      <c r="C86" s="15"/>
      <c r="I86" s="18"/>
      <c r="J86" s="10"/>
    </row>
    <row r="87" spans="1:10" ht="14.25">
      <c r="A87" s="4"/>
      <c r="B87" s="10"/>
      <c r="C87" s="15"/>
      <c r="I87" s="18"/>
      <c r="J87" s="10"/>
    </row>
    <row r="88" spans="1:10" ht="14.25">
      <c r="A88" s="4"/>
      <c r="B88" s="10"/>
      <c r="C88" s="15"/>
      <c r="I88" s="25"/>
      <c r="J88" s="7"/>
    </row>
    <row r="89" spans="1:10" ht="14.25">
      <c r="A89" s="4"/>
      <c r="B89" s="10"/>
      <c r="C89" s="15"/>
      <c r="I89" s="26"/>
      <c r="J89" s="8"/>
    </row>
    <row r="90" spans="1:10" ht="14.25">
      <c r="A90" s="4"/>
      <c r="B90" s="10"/>
      <c r="C90" s="15"/>
      <c r="I90" s="27"/>
      <c r="J90" s="9"/>
    </row>
    <row r="91" spans="1:10" ht="14.25">
      <c r="A91" s="4"/>
      <c r="B91" s="10"/>
      <c r="C91" s="15"/>
      <c r="I91" s="18"/>
      <c r="J91" s="10"/>
    </row>
    <row r="92" spans="1:10" ht="14.25">
      <c r="A92" s="4"/>
      <c r="B92" s="10"/>
      <c r="C92" s="15"/>
      <c r="I92" s="18"/>
      <c r="J92" s="10"/>
    </row>
    <row r="93" spans="1:10" ht="14.25">
      <c r="A93" s="4"/>
      <c r="B93" s="10"/>
      <c r="C93" s="15"/>
      <c r="I93" s="18"/>
      <c r="J93" s="10"/>
    </row>
    <row r="94" spans="1:10" ht="14.25">
      <c r="A94" s="4"/>
      <c r="B94" s="10"/>
      <c r="C94" s="15"/>
      <c r="I94" s="18"/>
      <c r="J94" s="10"/>
    </row>
    <row r="95" spans="1:10" ht="14.25">
      <c r="A95" s="4"/>
      <c r="B95" s="10"/>
      <c r="C95" s="15"/>
      <c r="I95" s="18"/>
      <c r="J95" s="10"/>
    </row>
    <row r="96" spans="1:10" ht="14.25">
      <c r="A96" s="4"/>
      <c r="B96" s="10"/>
      <c r="C96" s="15"/>
      <c r="I96" s="26"/>
      <c r="J96" s="8"/>
    </row>
    <row r="97" spans="1:10" ht="14.25">
      <c r="A97" s="4"/>
      <c r="B97" s="10"/>
      <c r="C97" s="15"/>
      <c r="I97" s="27"/>
      <c r="J97" s="9"/>
    </row>
    <row r="98" spans="1:10" ht="14.25">
      <c r="A98" s="4"/>
      <c r="B98" s="10"/>
      <c r="C98" s="15"/>
      <c r="I98" s="18"/>
      <c r="J98" s="10"/>
    </row>
    <row r="99" spans="1:10" ht="14.25">
      <c r="A99" s="4"/>
      <c r="B99" s="10"/>
      <c r="C99" s="15"/>
      <c r="I99" s="18"/>
      <c r="J99" s="10"/>
    </row>
    <row r="100" spans="1:10" ht="14.25">
      <c r="A100" s="1"/>
      <c r="B100" s="7"/>
      <c r="C100" s="12"/>
      <c r="I100" s="18"/>
      <c r="J100" s="10"/>
    </row>
    <row r="101" spans="1:10" ht="14.25">
      <c r="A101" s="1"/>
      <c r="B101" s="7"/>
      <c r="C101" s="12"/>
      <c r="I101" s="18"/>
      <c r="J101" s="10"/>
    </row>
    <row r="102" spans="1:10" ht="14.25">
      <c r="A102" s="2"/>
      <c r="B102" s="8"/>
      <c r="C102" s="13"/>
      <c r="I102" s="18"/>
      <c r="J102" s="10"/>
    </row>
    <row r="103" spans="1:10" ht="14.25">
      <c r="A103" s="3"/>
      <c r="B103" s="9"/>
      <c r="C103" s="14"/>
      <c r="I103" s="18"/>
      <c r="J103" s="10"/>
    </row>
    <row r="104" spans="1:10" ht="14.25">
      <c r="A104" s="4"/>
      <c r="B104" s="10"/>
      <c r="C104" s="15"/>
      <c r="I104" s="18"/>
      <c r="J104" s="10"/>
    </row>
    <row r="105" spans="1:10" ht="14.25">
      <c r="A105" s="4"/>
      <c r="B105" s="10"/>
      <c r="C105" s="15"/>
      <c r="I105" s="18"/>
      <c r="J105" s="10"/>
    </row>
    <row r="106" spans="1:10" ht="14.25">
      <c r="A106" s="4"/>
      <c r="B106" s="10"/>
      <c r="C106" s="15"/>
      <c r="I106" s="18"/>
      <c r="J106" s="10"/>
    </row>
    <row r="107" spans="1:3" ht="14.25">
      <c r="A107" s="4"/>
      <c r="B107" s="10"/>
      <c r="C107" s="15"/>
    </row>
    <row r="108" spans="1:3" ht="14.25">
      <c r="A108" s="4"/>
      <c r="B108" s="10"/>
      <c r="C108" s="15"/>
    </row>
    <row r="109" spans="1:3" ht="14.25">
      <c r="A109" s="2"/>
      <c r="B109" s="8"/>
      <c r="C109" s="13"/>
    </row>
    <row r="110" spans="1:3" ht="14.25">
      <c r="A110" s="3"/>
      <c r="B110" s="9"/>
      <c r="C110" s="14"/>
    </row>
    <row r="111" spans="1:3" ht="14.25">
      <c r="A111" s="4"/>
      <c r="B111" s="10"/>
      <c r="C111" s="15"/>
    </row>
    <row r="112" spans="1:3" ht="14.25">
      <c r="A112" s="4"/>
      <c r="B112" s="10"/>
      <c r="C112" s="15"/>
    </row>
    <row r="113" spans="1:3" ht="14.25">
      <c r="A113" s="4"/>
      <c r="B113" s="10"/>
      <c r="C113" s="15"/>
    </row>
    <row r="114" spans="1:3" ht="14.25">
      <c r="A114" s="4"/>
      <c r="B114" s="10"/>
      <c r="C114" s="15"/>
    </row>
    <row r="115" spans="1:3" ht="14.25">
      <c r="A115" s="4"/>
      <c r="B115" s="10"/>
      <c r="C115" s="15"/>
    </row>
    <row r="116" spans="1:3" ht="14.25">
      <c r="A116" s="4"/>
      <c r="B116" s="10"/>
      <c r="C116" s="15"/>
    </row>
    <row r="117" spans="1:3" ht="14.25">
      <c r="A117" s="4"/>
      <c r="B117" s="10"/>
      <c r="C117" s="15"/>
    </row>
    <row r="118" spans="1:3" ht="14.25">
      <c r="A118" s="4"/>
      <c r="B118" s="10"/>
      <c r="C118" s="15"/>
    </row>
    <row r="119" spans="1:3" ht="14.25">
      <c r="A119" s="4"/>
      <c r="B119" s="10"/>
      <c r="C11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</dc:creator>
  <cp:keywords/>
  <dc:description/>
  <cp:lastModifiedBy>Madona Lagidze</cp:lastModifiedBy>
  <cp:lastPrinted>2019-04-18T10:05:02Z</cp:lastPrinted>
  <dcterms:created xsi:type="dcterms:W3CDTF">2002-08-06T09:01:35Z</dcterms:created>
  <dcterms:modified xsi:type="dcterms:W3CDTF">2019-04-18T10:06:24Z</dcterms:modified>
  <cp:category/>
  <cp:version/>
  <cp:contentType/>
  <cp:contentStatus/>
</cp:coreProperties>
</file>